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상공회의소\Downloads\"/>
    </mc:Choice>
  </mc:AlternateContent>
  <xr:revisionPtr revIDLastSave="0" documentId="13_ncr:1_{6EEDC270-8251-4DD8-A45B-98ECC52B1EE9}" xr6:coauthVersionLast="36" xr6:coauthVersionMax="47" xr10:uidLastSave="{00000000-0000-0000-0000-000000000000}"/>
  <bookViews>
    <workbookView xWindow="-120" yWindow="-120" windowWidth="29040" windowHeight="15720" activeTab="1" xr2:uid="{7A2E67D3-5595-4E62-B3C2-4215F61A89F4}"/>
  </bookViews>
  <sheets>
    <sheet name="소상공인출근부" sheetId="2" r:id="rId1"/>
    <sheet name="지원금신청서" sheetId="1" r:id="rId2"/>
    <sheet name="지급명세서" sheetId="3" r:id="rId3"/>
  </sheets>
  <definedNames>
    <definedName name="_xlnm.Print_Area" localSheetId="0">소상공인출근부!$A$4:$AJ$26</definedName>
    <definedName name="_xlnm.Print_Area" localSheetId="2">지급명세서!$A$1:$Q$13</definedName>
    <definedName name="_xlnm.Print_Area" localSheetId="1">지원금신청서!$A$1:$O$32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" l="1"/>
  <c r="A11" i="3"/>
  <c r="A10" i="3"/>
  <c r="A9" i="3"/>
  <c r="A8" i="3"/>
  <c r="L17" i="1" l="1"/>
  <c r="L16" i="1"/>
  <c r="L15" i="1"/>
  <c r="L14" i="1"/>
  <c r="L12" i="1"/>
  <c r="L13" i="1"/>
  <c r="D4" i="1"/>
  <c r="H1" i="3"/>
  <c r="N13" i="3"/>
  <c r="B2" i="3"/>
  <c r="A1" i="3"/>
  <c r="J13" i="3"/>
  <c r="K13" i="3"/>
  <c r="L13" i="3"/>
  <c r="M13" i="3"/>
  <c r="I13" i="3"/>
  <c r="G13" i="3"/>
  <c r="B12" i="3"/>
  <c r="B11" i="3"/>
  <c r="B10" i="3"/>
  <c r="B9" i="3"/>
  <c r="B8" i="3"/>
  <c r="B7" i="3"/>
  <c r="N4" i="2"/>
  <c r="C4" i="2"/>
  <c r="O12" i="3"/>
  <c r="O11" i="3"/>
  <c r="O10" i="3"/>
  <c r="O9" i="3"/>
  <c r="O8" i="3"/>
  <c r="O7" i="3"/>
  <c r="U10" i="2"/>
  <c r="F12" i="1"/>
  <c r="A17" i="1"/>
  <c r="A16" i="1"/>
  <c r="A15" i="1"/>
  <c r="A14" i="1"/>
  <c r="A13" i="1"/>
  <c r="A12" i="1"/>
  <c r="F6" i="2"/>
  <c r="F7" i="2" s="1"/>
  <c r="G6" i="2"/>
  <c r="G7" i="2" s="1"/>
  <c r="H6" i="2"/>
  <c r="H7" i="2" s="1"/>
  <c r="I6" i="2"/>
  <c r="I7" i="2" s="1"/>
  <c r="J6" i="2"/>
  <c r="J7" i="2" s="1"/>
  <c r="K6" i="2"/>
  <c r="K7" i="2" s="1"/>
  <c r="L6" i="2"/>
  <c r="L7" i="2" s="1"/>
  <c r="M6" i="2"/>
  <c r="M7" i="2" s="1"/>
  <c r="N6" i="2"/>
  <c r="N7" i="2" s="1"/>
  <c r="O6" i="2"/>
  <c r="O7" i="2" s="1"/>
  <c r="P6" i="2"/>
  <c r="P7" i="2" s="1"/>
  <c r="Q6" i="2"/>
  <c r="Q7" i="2" s="1"/>
  <c r="R6" i="2"/>
  <c r="R7" i="2" s="1"/>
  <c r="S6" i="2"/>
  <c r="S7" i="2" s="1"/>
  <c r="T6" i="2"/>
  <c r="T7" i="2" s="1"/>
  <c r="U6" i="2"/>
  <c r="U7" i="2" s="1"/>
  <c r="V6" i="2"/>
  <c r="V7" i="2" s="1"/>
  <c r="W6" i="2"/>
  <c r="W7" i="2" s="1"/>
  <c r="X6" i="2"/>
  <c r="X7" i="2" s="1"/>
  <c r="Y6" i="2"/>
  <c r="Y7" i="2" s="1"/>
  <c r="Z6" i="2"/>
  <c r="Z7" i="2" s="1"/>
  <c r="AA6" i="2"/>
  <c r="AA7" i="2" s="1"/>
  <c r="AB6" i="2"/>
  <c r="AB7" i="2" s="1"/>
  <c r="AC6" i="2"/>
  <c r="AC7" i="2" s="1"/>
  <c r="AD6" i="2"/>
  <c r="AD7" i="2" s="1"/>
  <c r="AE6" i="2"/>
  <c r="AE7" i="2" s="1"/>
  <c r="AF6" i="2"/>
  <c r="AF7" i="2" s="1"/>
  <c r="AG6" i="2"/>
  <c r="AG7" i="2" s="1"/>
  <c r="AH6" i="2"/>
  <c r="AH7" i="2" s="1"/>
  <c r="AI6" i="2"/>
  <c r="AI7" i="2" s="1"/>
  <c r="AJ6" i="2"/>
  <c r="AJ7" i="2" s="1"/>
  <c r="I10" i="2"/>
  <c r="O10" i="2"/>
  <c r="D7" i="3" s="1"/>
  <c r="F7" i="3" s="1"/>
  <c r="AA10" i="2"/>
  <c r="I13" i="2"/>
  <c r="C8" i="3" s="1"/>
  <c r="O13" i="2"/>
  <c r="D8" i="3" s="1"/>
  <c r="F8" i="3" s="1"/>
  <c r="H8" i="3" s="1"/>
  <c r="U13" i="2"/>
  <c r="AA13" i="2"/>
  <c r="G13" i="1" s="1"/>
  <c r="I13" i="1" s="1"/>
  <c r="I16" i="2"/>
  <c r="C9" i="3" s="1"/>
  <c r="O16" i="2"/>
  <c r="D9" i="3" s="1"/>
  <c r="F9" i="3" s="1"/>
  <c r="H9" i="3" s="1"/>
  <c r="U16" i="2"/>
  <c r="AA16" i="2"/>
  <c r="G14" i="1" s="1"/>
  <c r="I14" i="1" s="1"/>
  <c r="I19" i="2"/>
  <c r="C10" i="3" s="1"/>
  <c r="O19" i="2"/>
  <c r="D10" i="3" s="1"/>
  <c r="F10" i="3" s="1"/>
  <c r="H10" i="3" s="1"/>
  <c r="U19" i="2"/>
  <c r="AA19" i="2"/>
  <c r="G15" i="1" s="1"/>
  <c r="I15" i="1" s="1"/>
  <c r="I22" i="2"/>
  <c r="C11" i="3" s="1"/>
  <c r="AA25" i="2"/>
  <c r="G17" i="1" s="1"/>
  <c r="I17" i="1" s="1"/>
  <c r="AA22" i="2"/>
  <c r="G16" i="1" s="1"/>
  <c r="I16" i="1" s="1"/>
  <c r="U25" i="2"/>
  <c r="O25" i="2"/>
  <c r="D12" i="3" s="1"/>
  <c r="F12" i="3" s="1"/>
  <c r="H12" i="3" s="1"/>
  <c r="I25" i="2"/>
  <c r="C12" i="3" s="1"/>
  <c r="U22" i="2"/>
  <c r="O22" i="2"/>
  <c r="D11" i="3" s="1"/>
  <c r="F11" i="3" s="1"/>
  <c r="H11" i="3" s="1"/>
  <c r="Q2" i="3" l="1"/>
  <c r="AA26" i="2"/>
  <c r="O26" i="2"/>
  <c r="I26" i="2"/>
  <c r="U26" i="2"/>
  <c r="C7" i="3"/>
  <c r="P8" i="3"/>
  <c r="P12" i="3"/>
  <c r="P11" i="3"/>
  <c r="P10" i="3"/>
  <c r="P9" i="3"/>
  <c r="O13" i="3"/>
  <c r="H7" i="3"/>
  <c r="P7" i="3" s="1"/>
  <c r="F13" i="3"/>
  <c r="G12" i="1"/>
  <c r="I12" i="1" s="1"/>
  <c r="I10" i="1" s="1"/>
  <c r="D7" i="1" s="1"/>
  <c r="H13" i="3" l="1"/>
  <c r="P13" i="3"/>
</calcChain>
</file>

<file path=xl/sharedStrings.xml><?xml version="1.0" encoding="utf-8"?>
<sst xmlns="http://schemas.openxmlformats.org/spreadsheetml/2006/main" count="162" uniqueCount="107">
  <si>
    <t>지원금 신청 사업장</t>
  </si>
  <si>
    <t>업 체 명</t>
  </si>
  <si>
    <t>사업자등록번호</t>
  </si>
  <si>
    <t>대 표 자</t>
  </si>
  <si>
    <t>연 락 처</t>
  </si>
  <si>
    <t>지원금 신청총액</t>
  </si>
  <si>
    <t xml:space="preserve">근로자 </t>
  </si>
  <si>
    <t>비 고</t>
  </si>
  <si>
    <t>첨부서류</t>
  </si>
  <si>
    <t>3. 급여지급 확인서류(급여명세서 및 이체확인증)</t>
  </si>
  <si>
    <t>생년월일</t>
    <phoneticPr fontId="10" type="noConversion"/>
  </si>
  <si>
    <t>근로월</t>
    <phoneticPr fontId="10" type="noConversion"/>
  </si>
  <si>
    <t>주 15시간 미만 여/부</t>
    <phoneticPr fontId="10" type="noConversion"/>
  </si>
  <si>
    <t>지 원 금
신 청 액</t>
    <phoneticPr fontId="10" type="noConversion"/>
  </si>
  <si>
    <t>2026년     월     일</t>
    <phoneticPr fontId="10" type="noConversion"/>
  </si>
  <si>
    <t>김근로</t>
    <phoneticPr fontId="10" type="noConversion"/>
  </si>
  <si>
    <t>이근로</t>
    <phoneticPr fontId="10" type="noConversion"/>
  </si>
  <si>
    <t>최근로</t>
    <phoneticPr fontId="10" type="noConversion"/>
  </si>
  <si>
    <t>`</t>
    <phoneticPr fontId="10" type="noConversion"/>
  </si>
  <si>
    <t>사 업 장
주    소</t>
    <phoneticPr fontId="10" type="noConversion"/>
  </si>
  <si>
    <t>지급은행명
(계좌번호)</t>
    <phoneticPr fontId="10" type="noConversion"/>
  </si>
  <si>
    <t xml:space="preserve">  예금주 : (          )</t>
    <phoneticPr fontId="10" type="noConversion"/>
  </si>
  <si>
    <t xml:space="preserve">위와 같이 충북형 도시근로자 지원사업 지원금 지급을 신청합니다. </t>
    <phoneticPr fontId="10" type="noConversion"/>
  </si>
  <si>
    <r>
      <t xml:space="preserve">적용근로시간
</t>
    </r>
    <r>
      <rPr>
        <sz val="8"/>
        <color rgb="FF000000"/>
        <rFont val="맑은 고딕"/>
        <family val="3"/>
        <charset val="129"/>
        <scheme val="minor"/>
      </rPr>
      <t>(시간)</t>
    </r>
    <phoneticPr fontId="10" type="noConversion"/>
  </si>
  <si>
    <t>연도</t>
    <phoneticPr fontId="12" type="noConversion"/>
  </si>
  <si>
    <t>월</t>
    <phoneticPr fontId="12" type="noConversion"/>
  </si>
  <si>
    <t>성명
(입사일)</t>
    <phoneticPr fontId="12" type="noConversion"/>
  </si>
  <si>
    <t>근로형태
(일수/시간)</t>
    <phoneticPr fontId="12" type="noConversion"/>
  </si>
  <si>
    <t>구분</t>
    <phoneticPr fontId="12" type="noConversion"/>
  </si>
  <si>
    <t>적용
시간</t>
    <phoneticPr fontId="12" type="noConversion"/>
  </si>
  <si>
    <t>특이사항</t>
    <phoneticPr fontId="12" type="noConversion"/>
  </si>
  <si>
    <t>근로일수</t>
    <phoneticPr fontId="12" type="noConversion"/>
  </si>
  <si>
    <t>근로시간</t>
    <phoneticPr fontId="12" type="noConversion"/>
  </si>
  <si>
    <t>적용근로일수</t>
    <phoneticPr fontId="12" type="noConversion"/>
  </si>
  <si>
    <t>적용근로시간</t>
    <phoneticPr fontId="12" type="noConversion"/>
  </si>
  <si>
    <t>대타</t>
    <phoneticPr fontId="12" type="noConversion"/>
  </si>
  <si>
    <t xml:space="preserve"> 17일 대타근무</t>
    <phoneticPr fontId="12" type="noConversion"/>
  </si>
  <si>
    <t>총 근로일수</t>
    <phoneticPr fontId="12" type="noConversion"/>
  </si>
  <si>
    <t>총 적용근로일수</t>
    <phoneticPr fontId="12" type="noConversion"/>
  </si>
  <si>
    <t>총 적용근로시간</t>
    <phoneticPr fontId="12" type="noConversion"/>
  </si>
  <si>
    <t>(26.02.01)</t>
    <phoneticPr fontId="10" type="noConversion"/>
  </si>
  <si>
    <t>송근로</t>
    <phoneticPr fontId="10" type="noConversion"/>
  </si>
  <si>
    <t>박근로</t>
    <phoneticPr fontId="10" type="noConversion"/>
  </si>
  <si>
    <t>나근로</t>
    <phoneticPr fontId="10" type="noConversion"/>
  </si>
  <si>
    <r>
      <t>충북형 도시근로자 지원사업 지원금 신청서</t>
    </r>
    <r>
      <rPr>
        <sz val="16"/>
        <color rgb="FF000000"/>
        <rFont val="HY헤드라인M"/>
        <family val="1"/>
        <charset val="129"/>
      </rPr>
      <t>(사업장용)</t>
    </r>
    <phoneticPr fontId="10" type="noConversion"/>
  </si>
  <si>
    <t>지원금신청액(원)</t>
    <phoneticPr fontId="10" type="noConversion"/>
  </si>
  <si>
    <t>고용보험료완납증명서(유형B형), 산재보험료완납증명서(유형B형)  (신청일 기준)</t>
    <phoneticPr fontId="10" type="noConversion"/>
  </si>
  <si>
    <t xml:space="preserve">[가입한 보험에 따라 선택 제출] 4대 사회보험료 완납증명서(유형A형), </t>
    <phoneticPr fontId="10" type="noConversion"/>
  </si>
  <si>
    <t>2. 4대 사회보험 사업장 가입자 명부(전체인원),</t>
    <phoneticPr fontId="10" type="noConversion"/>
  </si>
  <si>
    <t>1. 근로계약서 및 출근기록부</t>
    <phoneticPr fontId="10" type="noConversion"/>
  </si>
  <si>
    <t>4. 지원금 지급 통장 사본(사업주 또는 사업장 명의)</t>
    <phoneticPr fontId="10" type="noConversion"/>
  </si>
  <si>
    <t>01.01.01</t>
    <phoneticPr fontId="10" type="noConversion"/>
  </si>
  <si>
    <t>010-0000-0000</t>
    <phoneticPr fontId="10" type="noConversion"/>
  </si>
  <si>
    <t>지급 명세서</t>
    <phoneticPr fontId="10" type="noConversion"/>
  </si>
  <si>
    <t xml:space="preserve">점포명 : </t>
    <phoneticPr fontId="10" type="noConversion"/>
  </si>
  <si>
    <t>]</t>
    <phoneticPr fontId="10" type="noConversion"/>
  </si>
  <si>
    <t>순번</t>
    <phoneticPr fontId="10" type="noConversion"/>
  </si>
  <si>
    <t>성명</t>
    <phoneticPr fontId="10" type="noConversion"/>
  </si>
  <si>
    <t>근로일</t>
    <phoneticPr fontId="10" type="noConversion"/>
  </si>
  <si>
    <t>근로
시간</t>
    <phoneticPr fontId="10" type="noConversion"/>
  </si>
  <si>
    <t>시급</t>
    <phoneticPr fontId="10" type="noConversion"/>
  </si>
  <si>
    <t>인건비</t>
    <phoneticPr fontId="10" type="noConversion"/>
  </si>
  <si>
    <t>본인부담금</t>
    <phoneticPr fontId="10" type="noConversion"/>
  </si>
  <si>
    <t>실수령액
(A+B-C)</t>
    <phoneticPr fontId="10" type="noConversion"/>
  </si>
  <si>
    <t>과세(A)</t>
    <phoneticPr fontId="10" type="noConversion"/>
  </si>
  <si>
    <t>수당(B)</t>
    <phoneticPr fontId="10" type="noConversion"/>
  </si>
  <si>
    <t>급여
(A+B)</t>
    <phoneticPr fontId="10" type="noConversion"/>
  </si>
  <si>
    <t>국민연금</t>
    <phoneticPr fontId="10" type="noConversion"/>
  </si>
  <si>
    <t>국민건강보험료</t>
    <phoneticPr fontId="10" type="noConversion"/>
  </si>
  <si>
    <t>고용보험</t>
    <phoneticPr fontId="10" type="noConversion"/>
  </si>
  <si>
    <t>원천세</t>
    <phoneticPr fontId="10" type="noConversion"/>
  </si>
  <si>
    <t>공제액
(C)</t>
    <phoneticPr fontId="10" type="noConversion"/>
  </si>
  <si>
    <t>기본급</t>
    <phoneticPr fontId="10" type="noConversion"/>
  </si>
  <si>
    <t>기타수당</t>
    <phoneticPr fontId="10" type="noConversion"/>
  </si>
  <si>
    <t>건강보험</t>
    <phoneticPr fontId="10" type="noConversion"/>
  </si>
  <si>
    <t>장기요양</t>
    <phoneticPr fontId="10" type="noConversion"/>
  </si>
  <si>
    <t>소득세</t>
    <phoneticPr fontId="10" type="noConversion"/>
  </si>
  <si>
    <t>지방소득세</t>
    <phoneticPr fontId="10" type="noConversion"/>
  </si>
  <si>
    <t>소상공인형 출근기록부</t>
    <phoneticPr fontId="10" type="noConversion"/>
  </si>
  <si>
    <t>합계</t>
    <phoneticPr fontId="10" type="noConversion"/>
  </si>
  <si>
    <t>점포명</t>
    <phoneticPr fontId="10" type="noConversion"/>
  </si>
  <si>
    <t>[지 급 :</t>
    <phoneticPr fontId="10" type="noConversion"/>
  </si>
  <si>
    <t>충청북도</t>
    <phoneticPr fontId="10" type="noConversion"/>
  </si>
  <si>
    <t>000-00-00000</t>
    <phoneticPr fontId="10" type="noConversion"/>
  </si>
  <si>
    <t xml:space="preserve">  (   0  0   )은행           계좌번호 :</t>
    <phoneticPr fontId="10" type="noConversion"/>
  </si>
  <si>
    <t>1.지급날짜 표시</t>
    <phoneticPr fontId="10" type="noConversion"/>
  </si>
  <si>
    <t>2.시급 표시</t>
    <phoneticPr fontId="10" type="noConversion"/>
  </si>
  <si>
    <t>3.수당 및 본인부담금 수정</t>
    <phoneticPr fontId="10" type="noConversion"/>
  </si>
  <si>
    <t>1.생년월일 확인</t>
    <phoneticPr fontId="10" type="noConversion"/>
  </si>
  <si>
    <t>2.신청날짜 확인</t>
    <phoneticPr fontId="10" type="noConversion"/>
  </si>
  <si>
    <t>(일~목)</t>
    <phoneticPr fontId="10" type="noConversion"/>
  </si>
  <si>
    <t>주</t>
    <phoneticPr fontId="12" type="noConversion"/>
  </si>
  <si>
    <t>시간</t>
    <phoneticPr fontId="10" type="noConversion"/>
  </si>
  <si>
    <t>(수/금/일)</t>
    <phoneticPr fontId="10" type="noConversion"/>
  </si>
  <si>
    <t>(목/토)</t>
    <phoneticPr fontId="10" type="noConversion"/>
  </si>
  <si>
    <t>(월/화)</t>
    <phoneticPr fontId="10" type="noConversion"/>
  </si>
  <si>
    <t>(화/수)</t>
    <phoneticPr fontId="10" type="noConversion"/>
  </si>
  <si>
    <t xml:space="preserve"> </t>
    <phoneticPr fontId="10" type="noConversion"/>
  </si>
  <si>
    <t xml:space="preserve">※15시간 여/부는
출근기록부 근무형태
</t>
    <phoneticPr fontId="10" type="noConversion"/>
  </si>
  <si>
    <t>주 N시간에 숫자기입</t>
    <phoneticPr fontId="10" type="noConversion"/>
  </si>
  <si>
    <t>신청인(대표) :                    (서명 또는 인)</t>
    <phoneticPr fontId="10" type="noConversion"/>
  </si>
  <si>
    <t>예시) 2026-02-10</t>
    <phoneticPr fontId="10" type="noConversion"/>
  </si>
  <si>
    <t>김대표</t>
    <phoneticPr fontId="10" type="noConversion"/>
  </si>
  <si>
    <t>근로시간</t>
  </si>
  <si>
    <t>총 근로시간</t>
  </si>
  <si>
    <t>근로
시간</t>
    <phoneticPr fontId="12" type="noConversion"/>
  </si>
  <si>
    <t>제천단양상공회의소 귀하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</si>
</sst>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176" formatCode="#,##0&quot;원&quot;"/>
    <numFmt numFmtId="177" formatCode="0\ &quot;년&quot;"/>
    <numFmt numFmtId="178" formatCode="0\ &quot;월&quot;"/>
    <numFmt numFmtId="179" formatCode="d"/>
    <numFmt numFmtId="180" formatCode="aaa"/>
    <numFmt numFmtId="181" formatCode="0.0;\-0.0;"/>
    <numFmt numFmtId="182" formatCode="0_);[Red]\(0\)"/>
    <numFmt numFmtId="183" formatCode="#,##0;\-#,##0;;@"/>
    <numFmt numFmtId="184" formatCode="0;\-0;"/>
    <numFmt numFmtId="185" formatCode="0.0"/>
    <numFmt numFmtId="186" formatCode="0&quot;년도&quot;"/>
    <numFmt numFmtId="187" formatCode="0&quot;월분&quot;"/>
    <numFmt numFmtId="188" formatCode="yyyy&quot;년&quot;\ m&quot;월&quot;\ d&quot;일&quot;;@"/>
    <numFmt numFmtId="189" formatCode="0&quot;월&quot;"/>
  </numFmts>
  <fonts count="40" x14ac:knownFonts="1"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8"/>
      <color rgb="FF000000"/>
      <name val="HY헤드라인M"/>
      <family val="1"/>
      <charset val="129"/>
    </font>
    <font>
      <sz val="16"/>
      <color rgb="FF000000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5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5" borderId="0" xfId="0" applyFont="1" applyFill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7" borderId="58" xfId="0" applyFont="1" applyFill="1" applyBorder="1" applyAlignment="1">
      <alignment horizontal="center" wrapText="1" shrinkToFit="1"/>
    </xf>
    <xf numFmtId="0" fontId="14" fillId="7" borderId="59" xfId="0" applyFont="1" applyFill="1" applyBorder="1" applyAlignment="1">
      <alignment horizontal="center" vertical="top" shrinkToFit="1"/>
    </xf>
    <xf numFmtId="0" fontId="17" fillId="0" borderId="0" xfId="0" applyFont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9" fontId="23" fillId="0" borderId="45" xfId="0" applyNumberFormat="1" applyFont="1" applyBorder="1" applyAlignment="1">
      <alignment horizontal="center" vertical="center"/>
    </xf>
    <xf numFmtId="179" fontId="23" fillId="0" borderId="46" xfId="0" applyNumberFormat="1" applyFont="1" applyBorder="1" applyAlignment="1">
      <alignment horizontal="center" vertical="center"/>
    </xf>
    <xf numFmtId="180" fontId="23" fillId="0" borderId="38" xfId="0" applyNumberFormat="1" applyFont="1" applyBorder="1" applyAlignment="1">
      <alignment horizontal="center" vertical="center"/>
    </xf>
    <xf numFmtId="180" fontId="23" fillId="0" borderId="44" xfId="0" applyNumberFormat="1" applyFont="1" applyBorder="1" applyAlignment="1">
      <alignment horizontal="center" vertical="center"/>
    </xf>
    <xf numFmtId="0" fontId="17" fillId="7" borderId="38" xfId="0" applyFont="1" applyFill="1" applyBorder="1" applyAlignment="1" applyProtection="1">
      <alignment horizontal="center" vertical="center" wrapText="1"/>
      <protection locked="0"/>
    </xf>
    <xf numFmtId="0" fontId="17" fillId="7" borderId="44" xfId="0" applyFont="1" applyFill="1" applyBorder="1" applyAlignment="1" applyProtection="1">
      <alignment horizontal="center" vertical="center" wrapText="1"/>
      <protection locked="0"/>
    </xf>
    <xf numFmtId="0" fontId="17" fillId="5" borderId="38" xfId="0" applyFont="1" applyFill="1" applyBorder="1" applyAlignment="1" applyProtection="1">
      <alignment horizontal="center" vertical="center"/>
      <protection locked="0"/>
    </xf>
    <xf numFmtId="0" fontId="17" fillId="5" borderId="38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82" fontId="17" fillId="7" borderId="38" xfId="0" applyNumberFormat="1" applyFont="1" applyFill="1" applyBorder="1" applyAlignment="1" applyProtection="1">
      <alignment horizontal="center" vertical="center" wrapText="1"/>
      <protection locked="0"/>
    </xf>
    <xf numFmtId="182" fontId="17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/>
      <protection locked="0"/>
    </xf>
    <xf numFmtId="0" fontId="27" fillId="9" borderId="65" xfId="0" applyFont="1" applyFill="1" applyBorder="1" applyAlignment="1">
      <alignment horizontal="center" vertical="center"/>
    </xf>
    <xf numFmtId="0" fontId="27" fillId="9" borderId="70" xfId="0" applyFont="1" applyFill="1" applyBorder="1" applyAlignment="1">
      <alignment horizontal="center" vertical="center"/>
    </xf>
    <xf numFmtId="0" fontId="27" fillId="10" borderId="71" xfId="0" applyFont="1" applyFill="1" applyBorder="1" applyAlignment="1">
      <alignment horizontal="center" vertical="center"/>
    </xf>
    <xf numFmtId="0" fontId="27" fillId="10" borderId="74" xfId="0" applyFont="1" applyFill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0" borderId="76" xfId="1" applyNumberFormat="1" applyFont="1" applyBorder="1" applyAlignment="1">
      <alignment horizontal="center" vertical="center"/>
    </xf>
    <xf numFmtId="41" fontId="31" fillId="0" borderId="77" xfId="1" applyFont="1" applyBorder="1">
      <alignment vertical="center"/>
    </xf>
    <xf numFmtId="41" fontId="31" fillId="0" borderId="78" xfId="1" applyFont="1" applyBorder="1">
      <alignment vertical="center"/>
    </xf>
    <xf numFmtId="41" fontId="31" fillId="0" borderId="76" xfId="1" applyFont="1" applyBorder="1">
      <alignment vertical="center"/>
    </xf>
    <xf numFmtId="41" fontId="31" fillId="0" borderId="79" xfId="1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41" fontId="31" fillId="0" borderId="80" xfId="1" applyFont="1" applyBorder="1">
      <alignment vertical="center"/>
    </xf>
    <xf numFmtId="41" fontId="31" fillId="0" borderId="38" xfId="1" applyFont="1" applyBorder="1">
      <alignment vertical="center"/>
    </xf>
    <xf numFmtId="41" fontId="31" fillId="0" borderId="43" xfId="1" applyFont="1" applyBorder="1" applyAlignment="1">
      <alignment horizontal="center" vertical="center"/>
    </xf>
    <xf numFmtId="41" fontId="27" fillId="11" borderId="83" xfId="1" applyFont="1" applyFill="1" applyBorder="1">
      <alignment vertical="center"/>
    </xf>
    <xf numFmtId="41" fontId="27" fillId="11" borderId="85" xfId="1" applyFont="1" applyFill="1" applyBorder="1" applyAlignment="1">
      <alignment horizontal="center" vertical="center"/>
    </xf>
    <xf numFmtId="0" fontId="14" fillId="7" borderId="97" xfId="0" applyFont="1" applyFill="1" applyBorder="1" applyAlignment="1">
      <alignment horizontal="right" wrapText="1" shrinkToFit="1"/>
    </xf>
    <xf numFmtId="0" fontId="14" fillId="7" borderId="95" xfId="0" applyFont="1" applyFill="1" applyBorder="1" applyAlignment="1">
      <alignment horizontal="left" wrapText="1" shrinkToFit="1"/>
    </xf>
    <xf numFmtId="0" fontId="14" fillId="7" borderId="98" xfId="0" applyFont="1" applyFill="1" applyBorder="1" applyAlignment="1">
      <alignment horizontal="center" wrapText="1" shrinkToFit="1"/>
    </xf>
    <xf numFmtId="0" fontId="38" fillId="7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center" vertical="top" wrapText="1"/>
    </xf>
    <xf numFmtId="0" fontId="39" fillId="7" borderId="0" xfId="0" applyFont="1" applyFill="1" applyAlignment="1">
      <alignment horizontal="center" vertical="top"/>
    </xf>
    <xf numFmtId="0" fontId="27" fillId="9" borderId="66" xfId="0" applyFont="1" applyFill="1" applyBorder="1" applyAlignment="1">
      <alignment horizontal="center" vertical="center"/>
    </xf>
    <xf numFmtId="0" fontId="27" fillId="9" borderId="72" xfId="0" applyFont="1" applyFill="1" applyBorder="1" applyAlignment="1">
      <alignment horizontal="center" vertical="center"/>
    </xf>
    <xf numFmtId="41" fontId="31" fillId="0" borderId="79" xfId="1" applyFont="1" applyBorder="1" applyAlignment="1">
      <alignment vertical="center"/>
    </xf>
    <xf numFmtId="41" fontId="31" fillId="0" borderId="88" xfId="1" applyFont="1" applyBorder="1" applyAlignment="1">
      <alignment horizontal="center" vertical="center"/>
    </xf>
    <xf numFmtId="41" fontId="31" fillId="0" borderId="43" xfId="1" applyFont="1" applyBorder="1" applyAlignment="1">
      <alignment vertical="center"/>
    </xf>
    <xf numFmtId="41" fontId="31" fillId="0" borderId="88" xfId="1" applyFont="1" applyBorder="1" applyAlignment="1">
      <alignment vertical="center"/>
    </xf>
    <xf numFmtId="0" fontId="27" fillId="10" borderId="72" xfId="0" applyFont="1" applyFill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2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19" fillId="5" borderId="0" xfId="0" applyFont="1" applyFill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187" fontId="36" fillId="5" borderId="0" xfId="0" applyNumberFormat="1" applyFont="1" applyFill="1" applyAlignment="1">
      <alignment horizontal="center" vertical="center" shrinkToFit="1"/>
    </xf>
    <xf numFmtId="0" fontId="26" fillId="5" borderId="0" xfId="0" applyFont="1" applyFill="1">
      <alignment vertical="center"/>
    </xf>
    <xf numFmtId="0" fontId="29" fillId="5" borderId="0" xfId="0" applyFont="1" applyFill="1">
      <alignment vertical="center"/>
    </xf>
    <xf numFmtId="0" fontId="26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left"/>
    </xf>
    <xf numFmtId="0" fontId="34" fillId="5" borderId="0" xfId="0" applyFont="1" applyFill="1">
      <alignment vertical="center"/>
    </xf>
    <xf numFmtId="0" fontId="33" fillId="5" borderId="0" xfId="0" applyFont="1" applyFill="1" applyAlignment="1">
      <alignment horizontal="right"/>
    </xf>
    <xf numFmtId="0" fontId="30" fillId="5" borderId="39" xfId="0" applyFont="1" applyFill="1" applyBorder="1" applyAlignment="1">
      <alignment horizontal="right"/>
    </xf>
    <xf numFmtId="0" fontId="0" fillId="5" borderId="0" xfId="0" applyFill="1">
      <alignment vertical="center"/>
    </xf>
    <xf numFmtId="0" fontId="34" fillId="5" borderId="0" xfId="0" applyFont="1" applyFill="1" applyAlignment="1">
      <alignment horizontal="right" vertical="center"/>
    </xf>
    <xf numFmtId="188" fontId="33" fillId="5" borderId="0" xfId="0" applyNumberFormat="1" applyFont="1" applyFill="1" applyAlignment="1">
      <alignment horizontal="center"/>
    </xf>
    <xf numFmtId="0" fontId="33" fillId="5" borderId="0" xfId="0" applyFont="1" applyFill="1" applyAlignment="1">
      <alignment horizontal="left"/>
    </xf>
    <xf numFmtId="0" fontId="14" fillId="7" borderId="77" xfId="0" applyFont="1" applyFill="1" applyBorder="1" applyAlignment="1">
      <alignment horizontal="center" vertical="top" shrinkToFit="1"/>
    </xf>
    <xf numFmtId="0" fontId="14" fillId="7" borderId="99" xfId="0" applyFont="1" applyFill="1" applyBorder="1" applyAlignment="1">
      <alignment horizontal="center" vertical="top" shrinkToFit="1"/>
    </xf>
    <xf numFmtId="0" fontId="14" fillId="7" borderId="96" xfId="0" applyFont="1" applyFill="1" applyBorder="1" applyAlignment="1">
      <alignment horizontal="center" vertical="top" shrinkToFit="1"/>
    </xf>
    <xf numFmtId="0" fontId="15" fillId="0" borderId="5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3" fillId="8" borderId="39" xfId="0" applyFont="1" applyFill="1" applyBorder="1" applyAlignment="1">
      <alignment horizontal="right" vertical="center"/>
    </xf>
    <xf numFmtId="0" fontId="13" fillId="5" borderId="89" xfId="0" applyFont="1" applyFill="1" applyBorder="1" applyAlignment="1">
      <alignment horizontal="center" vertical="center" wrapText="1"/>
    </xf>
    <xf numFmtId="0" fontId="13" fillId="5" borderId="64" xfId="0" applyFont="1" applyFill="1" applyBorder="1" applyAlignment="1">
      <alignment horizontal="center" vertical="center" wrapText="1"/>
    </xf>
    <xf numFmtId="0" fontId="13" fillId="5" borderId="90" xfId="0" applyFont="1" applyFill="1" applyBorder="1" applyAlignment="1">
      <alignment horizontal="center" vertical="center" wrapText="1"/>
    </xf>
    <xf numFmtId="0" fontId="13" fillId="5" borderId="77" xfId="0" applyFont="1" applyFill="1" applyBorder="1" applyAlignment="1">
      <alignment horizontal="center" vertical="center" wrapText="1"/>
    </xf>
    <xf numFmtId="0" fontId="13" fillId="5" borderId="99" xfId="0" applyFont="1" applyFill="1" applyBorder="1" applyAlignment="1">
      <alignment horizontal="center" vertical="center" wrapText="1"/>
    </xf>
    <xf numFmtId="0" fontId="13" fillId="5" borderId="96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/>
    </xf>
    <xf numFmtId="0" fontId="17" fillId="8" borderId="49" xfId="0" applyFont="1" applyFill="1" applyBorder="1" applyAlignment="1">
      <alignment horizontal="center" vertical="center"/>
    </xf>
    <xf numFmtId="0" fontId="17" fillId="8" borderId="50" xfId="0" applyFont="1" applyFill="1" applyBorder="1" applyAlignment="1">
      <alignment horizontal="center" vertical="center"/>
    </xf>
    <xf numFmtId="0" fontId="19" fillId="8" borderId="51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/>
    </xf>
    <xf numFmtId="0" fontId="19" fillId="8" borderId="52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184" fontId="17" fillId="8" borderId="38" xfId="0" applyNumberFormat="1" applyFont="1" applyFill="1" applyBorder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/>
      <protection locked="0"/>
    </xf>
    <xf numFmtId="0" fontId="17" fillId="8" borderId="3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85" fontId="17" fillId="8" borderId="38" xfId="0" applyNumberFormat="1" applyFont="1" applyFill="1" applyBorder="1" applyAlignment="1">
      <alignment horizontal="center" vertical="center"/>
    </xf>
    <xf numFmtId="177" fontId="17" fillId="0" borderId="43" xfId="0" applyNumberFormat="1" applyFont="1" applyBorder="1" applyAlignment="1">
      <alignment horizontal="center" vertical="center"/>
    </xf>
    <xf numFmtId="177" fontId="17" fillId="0" borderId="42" xfId="0" applyNumberFormat="1" applyFont="1" applyBorder="1" applyAlignment="1">
      <alignment horizontal="center" vertical="center"/>
    </xf>
    <xf numFmtId="177" fontId="17" fillId="0" borderId="40" xfId="0" applyNumberFormat="1" applyFont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0" fontId="18" fillId="6" borderId="42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178" fontId="17" fillId="0" borderId="43" xfId="0" applyNumberFormat="1" applyFont="1" applyBorder="1" applyAlignment="1">
      <alignment horizontal="center" vertical="center"/>
    </xf>
    <xf numFmtId="178" fontId="17" fillId="0" borderId="4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22" fillId="5" borderId="0" xfId="0" applyNumberFormat="1" applyFont="1" applyFill="1" applyAlignment="1">
      <alignment horizontal="right" vertical="center"/>
    </xf>
    <xf numFmtId="189" fontId="32" fillId="5" borderId="0" xfId="0" applyNumberFormat="1" applyFont="1" applyFill="1" applyAlignment="1">
      <alignment horizontal="center" vertical="center" shrinkToFit="1"/>
    </xf>
    <xf numFmtId="0" fontId="22" fillId="5" borderId="0" xfId="0" applyFont="1" applyFill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84" fontId="17" fillId="8" borderId="41" xfId="0" applyNumberFormat="1" applyFont="1" applyFill="1" applyBorder="1" applyAlignment="1">
      <alignment horizontal="center" vertical="center"/>
    </xf>
    <xf numFmtId="0" fontId="13" fillId="0" borderId="41" xfId="0" applyFont="1" applyBorder="1" applyAlignment="1" applyProtection="1">
      <alignment horizontal="center" vertical="center"/>
      <protection locked="0"/>
    </xf>
    <xf numFmtId="185" fontId="17" fillId="8" borderId="41" xfId="0" applyNumberFormat="1" applyFont="1" applyFill="1" applyBorder="1" applyAlignment="1">
      <alignment horizontal="center" vertical="center"/>
    </xf>
    <xf numFmtId="184" fontId="24" fillId="8" borderId="47" xfId="0" applyNumberFormat="1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181" fontId="24" fillId="8" borderId="47" xfId="0" applyNumberFormat="1" applyFont="1" applyFill="1" applyBorder="1" applyAlignment="1">
      <alignment horizontal="center" vertical="center"/>
    </xf>
    <xf numFmtId="0" fontId="24" fillId="8" borderId="4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3" fontId="1" fillId="5" borderId="10" xfId="0" applyNumberFormat="1" applyFont="1" applyFill="1" applyBorder="1" applyAlignment="1">
      <alignment horizontal="center" vertical="center" wrapText="1"/>
    </xf>
    <xf numFmtId="3" fontId="1" fillId="5" borderId="7" xfId="0" applyNumberFormat="1" applyFont="1" applyFill="1" applyBorder="1" applyAlignment="1">
      <alignment horizontal="center" vertical="center" wrapText="1"/>
    </xf>
    <xf numFmtId="3" fontId="1" fillId="5" borderId="8" xfId="0" applyNumberFormat="1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justify" vertical="center" wrapText="1"/>
    </xf>
    <xf numFmtId="0" fontId="1" fillId="5" borderId="0" xfId="0" applyFont="1" applyFill="1" applyAlignment="1">
      <alignment horizontal="justify" vertical="center" wrapText="1"/>
    </xf>
    <xf numFmtId="0" fontId="1" fillId="5" borderId="18" xfId="0" applyFont="1" applyFill="1" applyBorder="1" applyAlignment="1">
      <alignment horizontal="justify" vertical="center" wrapText="1"/>
    </xf>
    <xf numFmtId="0" fontId="2" fillId="5" borderId="15" xfId="0" applyFont="1" applyFill="1" applyBorder="1" applyAlignment="1">
      <alignment horizontal="justify" vertical="center" wrapText="1"/>
    </xf>
    <xf numFmtId="0" fontId="2" fillId="5" borderId="0" xfId="0" applyFont="1" applyFill="1" applyAlignment="1">
      <alignment horizontal="justify" vertical="center" wrapText="1"/>
    </xf>
    <xf numFmtId="0" fontId="2" fillId="5" borderId="18" xfId="0" applyFont="1" applyFill="1" applyBorder="1" applyAlignment="1">
      <alignment horizontal="justify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justify" vertical="center" wrapText="1"/>
    </xf>
    <xf numFmtId="0" fontId="7" fillId="5" borderId="0" xfId="0" applyFont="1" applyFill="1" applyAlignment="1">
      <alignment horizontal="justify" vertical="center" wrapText="1"/>
    </xf>
    <xf numFmtId="0" fontId="7" fillId="5" borderId="18" xfId="0" applyFont="1" applyFill="1" applyBorder="1" applyAlignment="1">
      <alignment horizontal="justify" vertical="center" wrapText="1"/>
    </xf>
    <xf numFmtId="0" fontId="1" fillId="5" borderId="15" xfId="0" applyFont="1" applyFill="1" applyBorder="1" applyAlignment="1">
      <alignment horizontal="right" vertical="center" wrapText="1" indent="5"/>
    </xf>
    <xf numFmtId="0" fontId="1" fillId="5" borderId="0" xfId="0" applyFont="1" applyFill="1" applyAlignment="1">
      <alignment horizontal="right" vertical="center" wrapText="1" indent="5"/>
    </xf>
    <xf numFmtId="0" fontId="1" fillId="5" borderId="18" xfId="0" applyFont="1" applyFill="1" applyBorder="1" applyAlignment="1">
      <alignment horizontal="right" vertical="center" wrapText="1" indent="5"/>
    </xf>
    <xf numFmtId="0" fontId="9" fillId="5" borderId="16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center" vertical="top" wrapText="1"/>
    </xf>
    <xf numFmtId="0" fontId="2" fillId="5" borderId="33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justify" vertical="center" wrapText="1"/>
    </xf>
    <xf numFmtId="0" fontId="1" fillId="5" borderId="28" xfId="0" applyFont="1" applyFill="1" applyBorder="1" applyAlignment="1">
      <alignment horizontal="justify" vertical="center" wrapText="1"/>
    </xf>
    <xf numFmtId="0" fontId="1" fillId="5" borderId="31" xfId="0" applyFont="1" applyFill="1" applyBorder="1" applyAlignment="1">
      <alignment horizontal="justify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 indent="2"/>
    </xf>
    <xf numFmtId="0" fontId="9" fillId="5" borderId="7" xfId="0" applyFont="1" applyFill="1" applyBorder="1" applyAlignment="1">
      <alignment horizontal="left" vertical="center" wrapText="1" indent="2"/>
    </xf>
    <xf numFmtId="0" fontId="9" fillId="5" borderId="11" xfId="0" applyFont="1" applyFill="1" applyBorder="1" applyAlignment="1">
      <alignment horizontal="left" vertical="center" wrapText="1" indent="2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76" fontId="5" fillId="3" borderId="21" xfId="0" applyNumberFormat="1" applyFont="1" applyFill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176" fontId="5" fillId="3" borderId="22" xfId="0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right" vertical="center" wrapText="1" indent="5"/>
    </xf>
    <xf numFmtId="0" fontId="8" fillId="5" borderId="0" xfId="0" applyFont="1" applyFill="1" applyAlignment="1">
      <alignment horizontal="right" vertical="center" wrapText="1" indent="5"/>
    </xf>
    <xf numFmtId="0" fontId="8" fillId="5" borderId="18" xfId="0" applyFont="1" applyFill="1" applyBorder="1" applyAlignment="1">
      <alignment horizontal="right" vertical="center" wrapText="1" indent="5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justify" vertical="center" wrapText="1"/>
    </xf>
    <xf numFmtId="0" fontId="9" fillId="5" borderId="28" xfId="0" applyFont="1" applyFill="1" applyBorder="1" applyAlignment="1">
      <alignment horizontal="justify" vertical="center" wrapText="1"/>
    </xf>
    <xf numFmtId="0" fontId="9" fillId="5" borderId="31" xfId="0" applyFont="1" applyFill="1" applyBorder="1" applyAlignment="1">
      <alignment horizontal="justify" vertical="center" wrapText="1"/>
    </xf>
    <xf numFmtId="0" fontId="9" fillId="5" borderId="15" xfId="0" applyFont="1" applyFill="1" applyBorder="1" applyAlignment="1">
      <alignment horizontal="justify" vertical="center" wrapText="1"/>
    </xf>
    <xf numFmtId="0" fontId="9" fillId="5" borderId="0" xfId="0" applyFont="1" applyFill="1" applyAlignment="1">
      <alignment horizontal="justify" vertical="center" wrapText="1"/>
    </xf>
    <xf numFmtId="0" fontId="9" fillId="5" borderId="18" xfId="0" applyFont="1" applyFill="1" applyBorder="1" applyAlignment="1">
      <alignment horizontal="justify" vertical="center" wrapText="1"/>
    </xf>
    <xf numFmtId="0" fontId="9" fillId="5" borderId="19" xfId="0" applyFont="1" applyFill="1" applyBorder="1" applyAlignment="1">
      <alignment horizontal="justify" vertical="center" wrapText="1"/>
    </xf>
    <xf numFmtId="0" fontId="9" fillId="5" borderId="32" xfId="0" applyFont="1" applyFill="1" applyBorder="1" applyAlignment="1">
      <alignment horizontal="justify" vertical="center" wrapText="1"/>
    </xf>
    <xf numFmtId="0" fontId="9" fillId="5" borderId="2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83" fontId="1" fillId="5" borderId="10" xfId="0" applyNumberFormat="1" applyFont="1" applyFill="1" applyBorder="1" applyAlignment="1">
      <alignment horizontal="center" vertical="center" wrapText="1"/>
    </xf>
    <xf numFmtId="183" fontId="1" fillId="5" borderId="7" xfId="0" applyNumberFormat="1" applyFont="1" applyFill="1" applyBorder="1" applyAlignment="1">
      <alignment horizontal="center" vertical="center" wrapText="1"/>
    </xf>
    <xf numFmtId="183" fontId="1" fillId="5" borderId="8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3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37" fillId="5" borderId="16" xfId="0" applyNumberFormat="1" applyFont="1" applyFill="1" applyBorder="1" applyAlignment="1">
      <alignment horizontal="right" vertical="center" wrapText="1"/>
    </xf>
    <xf numFmtId="176" fontId="37" fillId="5" borderId="13" xfId="0" applyNumberFormat="1" applyFont="1" applyFill="1" applyBorder="1" applyAlignment="1">
      <alignment horizontal="right" vertical="center" wrapText="1"/>
    </xf>
    <xf numFmtId="176" fontId="37" fillId="5" borderId="17" xfId="0" applyNumberFormat="1" applyFont="1" applyFill="1" applyBorder="1" applyAlignment="1">
      <alignment horizontal="right" vertical="center" wrapText="1"/>
    </xf>
    <xf numFmtId="0" fontId="27" fillId="11" borderId="83" xfId="0" applyFont="1" applyFill="1" applyBorder="1" applyAlignment="1">
      <alignment horizontal="center" vertical="center"/>
    </xf>
    <xf numFmtId="0" fontId="27" fillId="11" borderId="84" xfId="0" applyFont="1" applyFill="1" applyBorder="1" applyAlignment="1">
      <alignment horizontal="center" vertical="center"/>
    </xf>
    <xf numFmtId="0" fontId="27" fillId="11" borderId="85" xfId="0" applyFont="1" applyFill="1" applyBorder="1" applyAlignment="1">
      <alignment horizontal="center" vertical="center"/>
    </xf>
    <xf numFmtId="41" fontId="35" fillId="11" borderId="81" xfId="1" applyFont="1" applyFill="1" applyBorder="1" applyAlignment="1">
      <alignment horizontal="center" vertical="center"/>
    </xf>
    <xf numFmtId="41" fontId="35" fillId="11" borderId="82" xfId="1" applyFont="1" applyFill="1" applyBorder="1" applyAlignment="1">
      <alignment horizontal="center" vertical="center"/>
    </xf>
    <xf numFmtId="41" fontId="35" fillId="11" borderId="93" xfId="1" applyFont="1" applyFill="1" applyBorder="1" applyAlignment="1">
      <alignment horizontal="center" vertical="center"/>
    </xf>
    <xf numFmtId="41" fontId="35" fillId="11" borderId="94" xfId="1" applyFont="1" applyFill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0" fontId="27" fillId="0" borderId="91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103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 wrapText="1"/>
    </xf>
    <xf numFmtId="41" fontId="35" fillId="11" borderId="101" xfId="1" applyFont="1" applyFill="1" applyBorder="1" applyAlignment="1">
      <alignment horizontal="center" vertical="center"/>
    </xf>
    <xf numFmtId="41" fontId="35" fillId="11" borderId="102" xfId="1" applyFont="1" applyFill="1" applyBorder="1" applyAlignment="1">
      <alignment horizontal="center" vertical="center"/>
    </xf>
    <xf numFmtId="41" fontId="35" fillId="11" borderId="86" xfId="1" applyFont="1" applyFill="1" applyBorder="1" applyAlignment="1">
      <alignment horizontal="center" vertical="center"/>
    </xf>
    <xf numFmtId="41" fontId="35" fillId="11" borderId="87" xfId="1" applyFont="1" applyFill="1" applyBorder="1" applyAlignment="1">
      <alignment horizontal="center" vertical="center"/>
    </xf>
    <xf numFmtId="0" fontId="27" fillId="10" borderId="68" xfId="0" applyFont="1" applyFill="1" applyBorder="1" applyAlignment="1">
      <alignment horizontal="center" vertical="center" wrapText="1"/>
    </xf>
    <xf numFmtId="0" fontId="27" fillId="10" borderId="73" xfId="0" applyFont="1" applyFill="1" applyBorder="1" applyAlignment="1">
      <alignment horizontal="center" vertical="center" wrapText="1"/>
    </xf>
    <xf numFmtId="0" fontId="27" fillId="10" borderId="65" xfId="0" applyFont="1" applyFill="1" applyBorder="1" applyAlignment="1">
      <alignment horizontal="center" vertical="center"/>
    </xf>
    <xf numFmtId="0" fontId="27" fillId="10" borderId="70" xfId="0" applyFont="1" applyFill="1" applyBorder="1" applyAlignment="1">
      <alignment horizontal="center" vertical="center"/>
    </xf>
    <xf numFmtId="0" fontId="27" fillId="10" borderId="66" xfId="0" applyFont="1" applyFill="1" applyBorder="1" applyAlignment="1">
      <alignment horizontal="center" vertical="center"/>
    </xf>
    <xf numFmtId="0" fontId="27" fillId="10" borderId="71" xfId="0" applyFont="1" applyFill="1" applyBorder="1" applyAlignment="1">
      <alignment horizontal="center" vertical="center"/>
    </xf>
    <xf numFmtId="0" fontId="27" fillId="10" borderId="67" xfId="0" applyFont="1" applyFill="1" applyBorder="1" applyAlignment="1">
      <alignment horizontal="center" vertical="center"/>
    </xf>
    <xf numFmtId="0" fontId="27" fillId="10" borderId="69" xfId="0" applyFont="1" applyFill="1" applyBorder="1" applyAlignment="1">
      <alignment horizontal="center" vertical="center"/>
    </xf>
    <xf numFmtId="0" fontId="27" fillId="9" borderId="60" xfId="0" applyFont="1" applyFill="1" applyBorder="1" applyAlignment="1">
      <alignment horizontal="center" vertical="center"/>
    </xf>
    <xf numFmtId="0" fontId="27" fillId="9" borderId="61" xfId="0" applyFont="1" applyFill="1" applyBorder="1" applyAlignment="1">
      <alignment horizontal="center" vertical="center"/>
    </xf>
    <xf numFmtId="0" fontId="27" fillId="9" borderId="62" xfId="0" applyFont="1" applyFill="1" applyBorder="1" applyAlignment="1">
      <alignment horizontal="center" vertical="center"/>
    </xf>
    <xf numFmtId="186" fontId="36" fillId="5" borderId="0" xfId="0" applyNumberFormat="1" applyFont="1" applyFill="1" applyAlignment="1">
      <alignment horizontal="right" vertical="center"/>
    </xf>
    <xf numFmtId="0" fontId="27" fillId="5" borderId="0" xfId="0" applyFont="1" applyFill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left" vertical="center"/>
    </xf>
    <xf numFmtId="0" fontId="28" fillId="5" borderId="39" xfId="0" applyFont="1" applyFill="1" applyBorder="1" applyAlignment="1">
      <alignment horizontal="left" vertical="center"/>
    </xf>
    <xf numFmtId="0" fontId="27" fillId="9" borderId="65" xfId="0" applyFont="1" applyFill="1" applyBorder="1" applyAlignment="1">
      <alignment horizontal="center" vertical="center"/>
    </xf>
    <xf numFmtId="0" fontId="27" fillId="9" borderId="70" xfId="0" applyFont="1" applyFill="1" applyBorder="1" applyAlignment="1">
      <alignment horizontal="center" vertical="center"/>
    </xf>
    <xf numFmtId="0" fontId="27" fillId="9" borderId="66" xfId="0" applyFont="1" applyFill="1" applyBorder="1" applyAlignment="1">
      <alignment horizontal="center" vertical="center"/>
    </xf>
    <xf numFmtId="0" fontId="27" fillId="9" borderId="71" xfId="0" applyFont="1" applyFill="1" applyBorder="1" applyAlignment="1">
      <alignment horizontal="center" vertical="center"/>
    </xf>
    <xf numFmtId="0" fontId="27" fillId="9" borderId="61" xfId="0" applyFont="1" applyFill="1" applyBorder="1" applyAlignment="1">
      <alignment horizontal="center" vertical="center" wrapText="1"/>
    </xf>
    <xf numFmtId="0" fontId="27" fillId="9" borderId="66" xfId="0" applyFont="1" applyFill="1" applyBorder="1" applyAlignment="1">
      <alignment horizontal="center" vertical="center" wrapText="1"/>
    </xf>
    <xf numFmtId="0" fontId="27" fillId="9" borderId="71" xfId="0" applyFont="1" applyFill="1" applyBorder="1" applyAlignment="1">
      <alignment horizontal="center" vertical="center" wrapText="1"/>
    </xf>
    <xf numFmtId="0" fontId="27" fillId="9" borderId="67" xfId="0" applyFont="1" applyFill="1" applyBorder="1" applyAlignment="1">
      <alignment horizontal="center" vertical="center"/>
    </xf>
    <xf numFmtId="0" fontId="27" fillId="9" borderId="72" xfId="0" applyFont="1" applyFill="1" applyBorder="1" applyAlignment="1">
      <alignment horizontal="center" vertical="center"/>
    </xf>
    <xf numFmtId="0" fontId="27" fillId="10" borderId="63" xfId="0" applyFont="1" applyFill="1" applyBorder="1" applyAlignment="1">
      <alignment horizontal="center" vertical="center"/>
    </xf>
    <xf numFmtId="0" fontId="27" fillId="10" borderId="64" xfId="0" applyFont="1" applyFill="1" applyBorder="1" applyAlignment="1">
      <alignment horizontal="center" vertical="center"/>
    </xf>
    <xf numFmtId="0" fontId="27" fillId="9" borderId="68" xfId="0" applyFont="1" applyFill="1" applyBorder="1" applyAlignment="1">
      <alignment horizontal="center" vertical="center" wrapText="1"/>
    </xf>
    <xf numFmtId="0" fontId="27" fillId="9" borderId="73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4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F$2" max="9999" min="1900" page="10" val="20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</xdr:row>
          <xdr:rowOff>0</xdr:rowOff>
        </xdr:from>
        <xdr:to>
          <xdr:col>10</xdr:col>
          <xdr:colOff>0</xdr:colOff>
          <xdr:row>2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213442</xdr:colOff>
      <xdr:row>4</xdr:row>
      <xdr:rowOff>79016</xdr:rowOff>
    </xdr:from>
    <xdr:to>
      <xdr:col>22</xdr:col>
      <xdr:colOff>126383</xdr:colOff>
      <xdr:row>4</xdr:row>
      <xdr:rowOff>371475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42242" y="1450616"/>
          <a:ext cx="5570791" cy="2924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600"/>
            </a:lnSpc>
          </a:pPr>
          <a:r>
            <a:rPr lang="en-US" altLang="ko-KR" sz="1100">
              <a:solidFill>
                <a:srgbClr val="FF0000"/>
              </a:solidFill>
              <a:latin typeface="+mn-ea"/>
              <a:ea typeface="+mn-ea"/>
            </a:rPr>
            <a:t>* </a:t>
          </a:r>
          <a:r>
            <a:rPr lang="ko-KR" altLang="en-US" sz="1100">
              <a:solidFill>
                <a:srgbClr val="FF0000"/>
              </a:solidFill>
              <a:latin typeface="+mn-ea"/>
              <a:ea typeface="+mn-ea"/>
            </a:rPr>
            <a:t>일일 근로시간을 기록해주세요</a:t>
          </a:r>
          <a:r>
            <a:rPr lang="en-US" altLang="ko-KR" sz="1100">
              <a:solidFill>
                <a:srgbClr val="FF0000"/>
              </a:solidFill>
              <a:latin typeface="+mn-ea"/>
              <a:ea typeface="+mn-ea"/>
            </a:rPr>
            <a:t>.        ※ </a:t>
          </a:r>
          <a:r>
            <a:rPr lang="ko-KR" altLang="en-US" sz="1100">
              <a:solidFill>
                <a:srgbClr val="FF0000"/>
              </a:solidFill>
              <a:latin typeface="+mn-ea"/>
              <a:ea typeface="+mn-ea"/>
            </a:rPr>
            <a:t>노란 칸에만 기입 해주세요</a:t>
          </a:r>
          <a:r>
            <a:rPr lang="en-US" altLang="ko-KR" sz="1100">
              <a:solidFill>
                <a:srgbClr val="FF0000"/>
              </a:solidFill>
              <a:latin typeface="+mn-ea"/>
              <a:ea typeface="+mn-ea"/>
            </a:rPr>
            <a:t>.</a:t>
          </a:r>
        </a:p>
        <a:p>
          <a:pPr algn="l">
            <a:lnSpc>
              <a:spcPts val="1600"/>
            </a:lnSpc>
          </a:pPr>
          <a:endParaRPr lang="ko-KR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4</xdr:row>
      <xdr:rowOff>219075</xdr:rowOff>
    </xdr:from>
    <xdr:to>
      <xdr:col>14</xdr:col>
      <xdr:colOff>485774</xdr:colOff>
      <xdr:row>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67300" y="1543050"/>
          <a:ext cx="1952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600"/>
            </a:lnSpc>
          </a:pPr>
          <a:r>
            <a:rPr lang="ko-KR" altLang="en-US" sz="800" u="sng">
              <a:solidFill>
                <a:schemeClr val="tx1"/>
              </a:solidFill>
              <a:latin typeface="+mn-ea"/>
              <a:ea typeface="+mn-ea"/>
            </a:rPr>
            <a:t>적격통보 수신 가능한 번호로 기재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981D-3221-4333-942F-A4FBF5A38F17}">
  <dimension ref="A2:AK27"/>
  <sheetViews>
    <sheetView topLeftCell="A10" zoomScaleNormal="100" zoomScaleSheetLayoutView="115" workbookViewId="0">
      <selection activeCell="E29" sqref="E29"/>
    </sheetView>
  </sheetViews>
  <sheetFormatPr defaultRowHeight="13.5" x14ac:dyDescent="0.3"/>
  <cols>
    <col min="1" max="1" width="10.625" style="7" customWidth="1"/>
    <col min="2" max="2" width="3.875" style="7" customWidth="1"/>
    <col min="3" max="3" width="3.625" style="7" customWidth="1"/>
    <col min="4" max="4" width="3.875" style="7" customWidth="1"/>
    <col min="5" max="5" width="6.625" style="7" customWidth="1"/>
    <col min="6" max="36" width="4.125" style="9" customWidth="1"/>
    <col min="37" max="37" width="9" style="3" customWidth="1"/>
    <col min="38" max="16384" width="9" style="3"/>
  </cols>
  <sheetData>
    <row r="2" spans="1:37" ht="16.5" x14ac:dyDescent="0.3">
      <c r="C2" s="106" t="s">
        <v>24</v>
      </c>
      <c r="D2" s="107"/>
      <c r="E2" s="108"/>
      <c r="F2" s="103">
        <v>2026</v>
      </c>
      <c r="G2" s="104"/>
      <c r="H2" s="104"/>
      <c r="I2" s="105"/>
      <c r="J2" s="8"/>
      <c r="L2" s="106" t="s">
        <v>25</v>
      </c>
      <c r="M2" s="107"/>
      <c r="N2" s="108"/>
      <c r="O2" s="109">
        <v>2</v>
      </c>
      <c r="P2" s="110"/>
      <c r="T2" s="10"/>
      <c r="AF2" s="111"/>
      <c r="AG2" s="111"/>
      <c r="AH2" s="111"/>
      <c r="AI2" s="111"/>
    </row>
    <row r="4" spans="1:37" ht="67.5" customHeight="1" x14ac:dyDescent="0.3">
      <c r="A4" s="58"/>
      <c r="B4" s="58"/>
      <c r="C4" s="112">
        <f>F2</f>
        <v>2026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>
        <f>O2</f>
        <v>2</v>
      </c>
      <c r="O4" s="113"/>
      <c r="P4" s="114" t="s">
        <v>78</v>
      </c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</row>
    <row r="5" spans="1:37" ht="30" customHeight="1" thickBot="1" x14ac:dyDescent="0.35">
      <c r="A5" s="59"/>
      <c r="B5" s="59"/>
      <c r="C5" s="59"/>
      <c r="D5" s="59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80" t="s">
        <v>80</v>
      </c>
      <c r="AE5" s="80"/>
      <c r="AF5" s="80"/>
      <c r="AG5" s="80"/>
      <c r="AH5" s="80"/>
      <c r="AI5" s="80"/>
      <c r="AJ5" s="80"/>
    </row>
    <row r="6" spans="1:37" ht="15" customHeight="1" x14ac:dyDescent="0.3">
      <c r="A6" s="116" t="s">
        <v>26</v>
      </c>
      <c r="B6" s="81" t="s">
        <v>27</v>
      </c>
      <c r="C6" s="82"/>
      <c r="D6" s="83"/>
      <c r="E6" s="115" t="s">
        <v>28</v>
      </c>
      <c r="F6" s="11">
        <f>IF(COLUMN()-COLUMN($F$6)+1&gt;DAY(EOMONTH(DATE($F$2,$O$2,1),0)),"/",DATE($F$2,$O$2,COLUMN()-COLUMN($F$6)+1))</f>
        <v>46054</v>
      </c>
      <c r="G6" s="11">
        <f t="shared" ref="G6:AJ6" si="0">IF(COLUMN()-COLUMN($F$6)+1&gt;DAY(EOMONTH(DATE($F$2,$O$2,1),0)),"/",DATE($F$2,$O$2,COLUMN()-COLUMN($F$6)+1))</f>
        <v>46055</v>
      </c>
      <c r="H6" s="11">
        <f t="shared" si="0"/>
        <v>46056</v>
      </c>
      <c r="I6" s="11">
        <f t="shared" si="0"/>
        <v>46057</v>
      </c>
      <c r="J6" s="11">
        <f t="shared" si="0"/>
        <v>46058</v>
      </c>
      <c r="K6" s="11">
        <f t="shared" si="0"/>
        <v>46059</v>
      </c>
      <c r="L6" s="11">
        <f t="shared" si="0"/>
        <v>46060</v>
      </c>
      <c r="M6" s="11">
        <f t="shared" si="0"/>
        <v>46061</v>
      </c>
      <c r="N6" s="11">
        <f t="shared" si="0"/>
        <v>46062</v>
      </c>
      <c r="O6" s="11">
        <f t="shared" si="0"/>
        <v>46063</v>
      </c>
      <c r="P6" s="11">
        <f t="shared" si="0"/>
        <v>46064</v>
      </c>
      <c r="Q6" s="11">
        <f t="shared" si="0"/>
        <v>46065</v>
      </c>
      <c r="R6" s="11">
        <f t="shared" si="0"/>
        <v>46066</v>
      </c>
      <c r="S6" s="11">
        <f t="shared" si="0"/>
        <v>46067</v>
      </c>
      <c r="T6" s="11">
        <f t="shared" si="0"/>
        <v>46068</v>
      </c>
      <c r="U6" s="11">
        <f t="shared" si="0"/>
        <v>46069</v>
      </c>
      <c r="V6" s="11">
        <f t="shared" si="0"/>
        <v>46070</v>
      </c>
      <c r="W6" s="11">
        <f t="shared" si="0"/>
        <v>46071</v>
      </c>
      <c r="X6" s="11">
        <f t="shared" si="0"/>
        <v>46072</v>
      </c>
      <c r="Y6" s="11">
        <f t="shared" si="0"/>
        <v>46073</v>
      </c>
      <c r="Z6" s="11">
        <f t="shared" si="0"/>
        <v>46074</v>
      </c>
      <c r="AA6" s="11">
        <f t="shared" si="0"/>
        <v>46075</v>
      </c>
      <c r="AB6" s="11">
        <f t="shared" si="0"/>
        <v>46076</v>
      </c>
      <c r="AC6" s="11">
        <f t="shared" si="0"/>
        <v>46077</v>
      </c>
      <c r="AD6" s="11">
        <f t="shared" si="0"/>
        <v>46078</v>
      </c>
      <c r="AE6" s="11">
        <f t="shared" si="0"/>
        <v>46079</v>
      </c>
      <c r="AF6" s="11">
        <f t="shared" si="0"/>
        <v>46080</v>
      </c>
      <c r="AG6" s="11">
        <f t="shared" si="0"/>
        <v>46081</v>
      </c>
      <c r="AH6" s="11" t="str">
        <f t="shared" si="0"/>
        <v>/</v>
      </c>
      <c r="AI6" s="11" t="str">
        <f t="shared" si="0"/>
        <v>/</v>
      </c>
      <c r="AJ6" s="12" t="str">
        <f t="shared" si="0"/>
        <v>/</v>
      </c>
    </row>
    <row r="7" spans="1:37" ht="15" customHeight="1" x14ac:dyDescent="0.3">
      <c r="A7" s="117"/>
      <c r="B7" s="84"/>
      <c r="C7" s="85"/>
      <c r="D7" s="86"/>
      <c r="E7" s="101"/>
      <c r="F7" s="13" t="str">
        <f>IF(F6="/","/",TEXT(F6,"aaa"))</f>
        <v>일</v>
      </c>
      <c r="G7" s="13" t="str">
        <f t="shared" ref="G7:AJ7" si="1">IF(G6="/","/",TEXT(G6,"aaa"))</f>
        <v>월</v>
      </c>
      <c r="H7" s="13" t="str">
        <f t="shared" si="1"/>
        <v>화</v>
      </c>
      <c r="I7" s="13" t="str">
        <f t="shared" si="1"/>
        <v>수</v>
      </c>
      <c r="J7" s="13" t="str">
        <f t="shared" si="1"/>
        <v>목</v>
      </c>
      <c r="K7" s="13" t="str">
        <f t="shared" si="1"/>
        <v>금</v>
      </c>
      <c r="L7" s="13" t="str">
        <f t="shared" si="1"/>
        <v>토</v>
      </c>
      <c r="M7" s="13" t="str">
        <f t="shared" si="1"/>
        <v>일</v>
      </c>
      <c r="N7" s="13" t="str">
        <f t="shared" si="1"/>
        <v>월</v>
      </c>
      <c r="O7" s="13" t="str">
        <f t="shared" si="1"/>
        <v>화</v>
      </c>
      <c r="P7" s="13" t="str">
        <f t="shared" si="1"/>
        <v>수</v>
      </c>
      <c r="Q7" s="13" t="str">
        <f t="shared" si="1"/>
        <v>목</v>
      </c>
      <c r="R7" s="13" t="str">
        <f t="shared" si="1"/>
        <v>금</v>
      </c>
      <c r="S7" s="13" t="str">
        <f t="shared" si="1"/>
        <v>토</v>
      </c>
      <c r="T7" s="13" t="str">
        <f t="shared" si="1"/>
        <v>일</v>
      </c>
      <c r="U7" s="13" t="str">
        <f t="shared" si="1"/>
        <v>월</v>
      </c>
      <c r="V7" s="13" t="str">
        <f t="shared" si="1"/>
        <v>화</v>
      </c>
      <c r="W7" s="13" t="str">
        <f t="shared" si="1"/>
        <v>수</v>
      </c>
      <c r="X7" s="13" t="str">
        <f t="shared" si="1"/>
        <v>목</v>
      </c>
      <c r="Y7" s="13" t="str">
        <f t="shared" si="1"/>
        <v>금</v>
      </c>
      <c r="Z7" s="13" t="str">
        <f t="shared" si="1"/>
        <v>토</v>
      </c>
      <c r="AA7" s="13" t="str">
        <f t="shared" si="1"/>
        <v>일</v>
      </c>
      <c r="AB7" s="13" t="str">
        <f t="shared" si="1"/>
        <v>월</v>
      </c>
      <c r="AC7" s="13" t="str">
        <f t="shared" si="1"/>
        <v>화</v>
      </c>
      <c r="AD7" s="13" t="str">
        <f t="shared" si="1"/>
        <v>수</v>
      </c>
      <c r="AE7" s="13" t="str">
        <f t="shared" si="1"/>
        <v>목</v>
      </c>
      <c r="AF7" s="13" t="str">
        <f t="shared" si="1"/>
        <v>금</v>
      </c>
      <c r="AG7" s="13" t="str">
        <f t="shared" si="1"/>
        <v>토</v>
      </c>
      <c r="AH7" s="13" t="str">
        <f t="shared" si="1"/>
        <v>/</v>
      </c>
      <c r="AI7" s="13" t="str">
        <f t="shared" si="1"/>
        <v>/</v>
      </c>
      <c r="AJ7" s="14" t="str">
        <f t="shared" si="1"/>
        <v>/</v>
      </c>
    </row>
    <row r="8" spans="1:37" ht="30" customHeight="1" x14ac:dyDescent="0.2">
      <c r="A8" s="5" t="s">
        <v>15</v>
      </c>
      <c r="B8" s="42" t="s">
        <v>91</v>
      </c>
      <c r="C8" s="44">
        <v>20</v>
      </c>
      <c r="D8" s="43" t="s">
        <v>92</v>
      </c>
      <c r="E8" s="2" t="s">
        <v>105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/>
      <c r="L8" s="15"/>
      <c r="M8" s="15">
        <v>4</v>
      </c>
      <c r="N8" s="15">
        <v>4</v>
      </c>
      <c r="O8" s="15">
        <v>4</v>
      </c>
      <c r="P8" s="15">
        <v>4</v>
      </c>
      <c r="Q8" s="15">
        <v>4</v>
      </c>
      <c r="R8" s="15"/>
      <c r="S8" s="15"/>
      <c r="T8" s="15">
        <v>4</v>
      </c>
      <c r="U8" s="15">
        <v>4</v>
      </c>
      <c r="V8" s="15">
        <v>4</v>
      </c>
      <c r="W8" s="15">
        <v>4</v>
      </c>
      <c r="X8" s="15">
        <v>4</v>
      </c>
      <c r="Y8" s="15"/>
      <c r="Z8" s="15"/>
      <c r="AA8" s="15">
        <v>4</v>
      </c>
      <c r="AB8" s="15">
        <v>4</v>
      </c>
      <c r="AC8" s="15">
        <v>4</v>
      </c>
      <c r="AD8" s="15">
        <v>4</v>
      </c>
      <c r="AE8" s="15">
        <v>4</v>
      </c>
      <c r="AF8" s="15"/>
      <c r="AG8" s="15"/>
      <c r="AH8" s="15"/>
      <c r="AI8" s="15"/>
      <c r="AJ8" s="16"/>
      <c r="AK8" s="4"/>
    </row>
    <row r="9" spans="1:37" ht="30" customHeight="1" x14ac:dyDescent="0.3">
      <c r="A9" s="6" t="s">
        <v>40</v>
      </c>
      <c r="B9" s="74" t="s">
        <v>90</v>
      </c>
      <c r="C9" s="75"/>
      <c r="D9" s="76"/>
      <c r="E9" s="2" t="s">
        <v>29</v>
      </c>
      <c r="F9" s="17">
        <v>4</v>
      </c>
      <c r="G9" s="18">
        <v>4</v>
      </c>
      <c r="H9" s="17">
        <v>4</v>
      </c>
      <c r="I9" s="17">
        <v>4</v>
      </c>
      <c r="J9" s="17">
        <v>4</v>
      </c>
      <c r="K9" s="17"/>
      <c r="L9" s="17"/>
      <c r="M9" s="17">
        <v>4</v>
      </c>
      <c r="N9" s="18">
        <v>4</v>
      </c>
      <c r="O9" s="17">
        <v>4</v>
      </c>
      <c r="P9" s="17">
        <v>4</v>
      </c>
      <c r="Q9" s="17">
        <v>4</v>
      </c>
      <c r="R9" s="17"/>
      <c r="S9" s="17"/>
      <c r="T9" s="17">
        <v>4</v>
      </c>
      <c r="U9" s="18">
        <v>4</v>
      </c>
      <c r="V9" s="17">
        <v>4</v>
      </c>
      <c r="W9" s="17">
        <v>4</v>
      </c>
      <c r="X9" s="17">
        <v>4</v>
      </c>
      <c r="Y9" s="17"/>
      <c r="Z9" s="17"/>
      <c r="AA9" s="17">
        <v>4</v>
      </c>
      <c r="AB9" s="18">
        <v>4</v>
      </c>
      <c r="AC9" s="17">
        <v>4</v>
      </c>
      <c r="AD9" s="17">
        <v>4</v>
      </c>
      <c r="AE9" s="17">
        <v>4</v>
      </c>
      <c r="AF9" s="17"/>
      <c r="AG9" s="17"/>
      <c r="AH9" s="17"/>
      <c r="AI9" s="18"/>
      <c r="AJ9" s="24"/>
    </row>
    <row r="10" spans="1:37" ht="30" customHeight="1" x14ac:dyDescent="0.3">
      <c r="A10" s="77" t="s">
        <v>30</v>
      </c>
      <c r="B10" s="78"/>
      <c r="C10" s="79"/>
      <c r="D10" s="79"/>
      <c r="E10" s="79"/>
      <c r="F10" s="101" t="s">
        <v>31</v>
      </c>
      <c r="G10" s="101"/>
      <c r="H10" s="101"/>
      <c r="I10" s="96">
        <f>SUMPRODUCT((ISNUMBER(F8:AJ8))*(F8:AJ8&gt;0))</f>
        <v>20</v>
      </c>
      <c r="J10" s="96"/>
      <c r="K10" s="96"/>
      <c r="L10" s="97" t="s">
        <v>32</v>
      </c>
      <c r="M10" s="97"/>
      <c r="N10" s="97"/>
      <c r="O10" s="102">
        <f>SUM(F8:AI8)</f>
        <v>80</v>
      </c>
      <c r="P10" s="102"/>
      <c r="Q10" s="102"/>
      <c r="R10" s="97" t="s">
        <v>33</v>
      </c>
      <c r="S10" s="97"/>
      <c r="T10" s="97"/>
      <c r="U10" s="96">
        <f>SUMPRODUCT((ISNUMBER(F9:AJ9))*(F9:AJ9&gt;0))</f>
        <v>20</v>
      </c>
      <c r="V10" s="96"/>
      <c r="W10" s="96"/>
      <c r="X10" s="97" t="s">
        <v>34</v>
      </c>
      <c r="Y10" s="97"/>
      <c r="Z10" s="97"/>
      <c r="AA10" s="98">
        <f>SUM(F9:AJ9)</f>
        <v>80</v>
      </c>
      <c r="AB10" s="98"/>
      <c r="AC10" s="98"/>
      <c r="AD10" s="99"/>
      <c r="AE10" s="99"/>
      <c r="AF10" s="99"/>
      <c r="AG10" s="99"/>
      <c r="AH10" s="99"/>
      <c r="AI10" s="99"/>
      <c r="AJ10" s="100"/>
    </row>
    <row r="11" spans="1:37" ht="30" customHeight="1" x14ac:dyDescent="0.2">
      <c r="A11" s="5" t="s">
        <v>43</v>
      </c>
      <c r="B11" s="42" t="s">
        <v>91</v>
      </c>
      <c r="C11" s="44">
        <v>12</v>
      </c>
      <c r="D11" s="43" t="s">
        <v>92</v>
      </c>
      <c r="E11" s="2" t="s">
        <v>105</v>
      </c>
      <c r="F11" s="15"/>
      <c r="G11" s="15"/>
      <c r="H11" s="15"/>
      <c r="I11" s="15"/>
      <c r="J11" s="15"/>
      <c r="K11" s="15">
        <v>6</v>
      </c>
      <c r="L11" s="15"/>
      <c r="M11" s="15">
        <v>6</v>
      </c>
      <c r="N11" s="15"/>
      <c r="O11" s="15"/>
      <c r="P11" s="15">
        <v>6</v>
      </c>
      <c r="Q11" s="15"/>
      <c r="R11" s="15">
        <v>6</v>
      </c>
      <c r="S11" s="15"/>
      <c r="T11" s="15">
        <v>6</v>
      </c>
      <c r="U11" s="15"/>
      <c r="V11" s="15">
        <v>6</v>
      </c>
      <c r="W11" s="15">
        <v>6</v>
      </c>
      <c r="X11" s="15"/>
      <c r="Y11" s="15">
        <v>6</v>
      </c>
      <c r="Z11" s="15"/>
      <c r="AA11" s="15">
        <v>6</v>
      </c>
      <c r="AB11" s="15"/>
      <c r="AC11" s="15"/>
      <c r="AD11" s="15">
        <v>6</v>
      </c>
      <c r="AE11" s="15"/>
      <c r="AF11" s="15">
        <v>6</v>
      </c>
      <c r="AG11" s="15"/>
      <c r="AH11" s="15"/>
      <c r="AI11" s="15"/>
      <c r="AJ11" s="16"/>
    </row>
    <row r="12" spans="1:37" ht="30" customHeight="1" x14ac:dyDescent="0.3">
      <c r="A12" s="6" t="s">
        <v>40</v>
      </c>
      <c r="B12" s="74" t="s">
        <v>93</v>
      </c>
      <c r="C12" s="75"/>
      <c r="D12" s="76"/>
      <c r="E12" s="2" t="s">
        <v>29</v>
      </c>
      <c r="F12" s="18"/>
      <c r="G12" s="18"/>
      <c r="H12" s="18"/>
      <c r="I12" s="18"/>
      <c r="J12" s="18"/>
      <c r="K12" s="18">
        <v>4</v>
      </c>
      <c r="L12" s="18"/>
      <c r="M12" s="18">
        <v>4</v>
      </c>
      <c r="N12" s="18"/>
      <c r="O12" s="18"/>
      <c r="P12" s="18">
        <v>4</v>
      </c>
      <c r="Q12" s="18"/>
      <c r="R12" s="18">
        <v>4</v>
      </c>
      <c r="S12" s="18"/>
      <c r="T12" s="18">
        <v>4</v>
      </c>
      <c r="U12" s="18"/>
      <c r="V12" s="18" t="s">
        <v>35</v>
      </c>
      <c r="W12" s="18">
        <v>4</v>
      </c>
      <c r="X12" s="18"/>
      <c r="Y12" s="18">
        <v>4</v>
      </c>
      <c r="Z12" s="18"/>
      <c r="AA12" s="18">
        <v>4</v>
      </c>
      <c r="AB12" s="18"/>
      <c r="AC12" s="18"/>
      <c r="AD12" s="18">
        <v>4</v>
      </c>
      <c r="AE12" s="18"/>
      <c r="AF12" s="18">
        <v>4</v>
      </c>
      <c r="AG12" s="18"/>
      <c r="AH12" s="18"/>
      <c r="AI12" s="18"/>
      <c r="AJ12" s="23"/>
    </row>
    <row r="13" spans="1:37" ht="30" customHeight="1" x14ac:dyDescent="0.3">
      <c r="A13" s="77" t="s">
        <v>30</v>
      </c>
      <c r="B13" s="78"/>
      <c r="C13" s="79"/>
      <c r="D13" s="79"/>
      <c r="E13" s="79"/>
      <c r="F13" s="101" t="s">
        <v>31</v>
      </c>
      <c r="G13" s="101"/>
      <c r="H13" s="101"/>
      <c r="I13" s="96">
        <f>SUMPRODUCT((ISNUMBER(F11:AJ11))*(F11:AJ11&gt;0))</f>
        <v>11</v>
      </c>
      <c r="J13" s="96"/>
      <c r="K13" s="96"/>
      <c r="L13" s="97" t="s">
        <v>32</v>
      </c>
      <c r="M13" s="97"/>
      <c r="N13" s="97"/>
      <c r="O13" s="102">
        <f>SUM(F11:AI11)</f>
        <v>66</v>
      </c>
      <c r="P13" s="102"/>
      <c r="Q13" s="102"/>
      <c r="R13" s="97" t="s">
        <v>33</v>
      </c>
      <c r="S13" s="97"/>
      <c r="T13" s="97"/>
      <c r="U13" s="96">
        <f>SUMPRODUCT((ISNUMBER(F12:AJ12))*(F12:AJ12&gt;0))</f>
        <v>10</v>
      </c>
      <c r="V13" s="96"/>
      <c r="W13" s="96"/>
      <c r="X13" s="97" t="s">
        <v>34</v>
      </c>
      <c r="Y13" s="97"/>
      <c r="Z13" s="97"/>
      <c r="AA13" s="98">
        <f>SUM(F12:AJ12)</f>
        <v>40</v>
      </c>
      <c r="AB13" s="98"/>
      <c r="AC13" s="98"/>
      <c r="AD13" s="99" t="s">
        <v>36</v>
      </c>
      <c r="AE13" s="99"/>
      <c r="AF13" s="99"/>
      <c r="AG13" s="99"/>
      <c r="AH13" s="99"/>
      <c r="AI13" s="99"/>
      <c r="AJ13" s="100"/>
    </row>
    <row r="14" spans="1:37" ht="30" customHeight="1" x14ac:dyDescent="0.2">
      <c r="A14" s="5" t="s">
        <v>42</v>
      </c>
      <c r="B14" s="42" t="s">
        <v>91</v>
      </c>
      <c r="C14" s="44">
        <v>10</v>
      </c>
      <c r="D14" s="43" t="s">
        <v>92</v>
      </c>
      <c r="E14" s="2" t="s">
        <v>105</v>
      </c>
      <c r="F14" s="15"/>
      <c r="G14" s="15"/>
      <c r="H14" s="15"/>
      <c r="I14" s="15"/>
      <c r="J14" s="15">
        <v>5</v>
      </c>
      <c r="K14" s="15"/>
      <c r="L14" s="15">
        <v>5</v>
      </c>
      <c r="M14" s="15"/>
      <c r="N14" s="15"/>
      <c r="O14" s="15"/>
      <c r="P14" s="15"/>
      <c r="Q14" s="15">
        <v>7</v>
      </c>
      <c r="R14" s="15"/>
      <c r="S14" s="15">
        <v>7</v>
      </c>
      <c r="T14" s="15">
        <v>3</v>
      </c>
      <c r="U14" s="15"/>
      <c r="V14" s="15"/>
      <c r="W14" s="15"/>
      <c r="X14" s="15">
        <v>5</v>
      </c>
      <c r="Y14" s="15"/>
      <c r="Z14" s="15">
        <v>5</v>
      </c>
      <c r="AA14" s="15"/>
      <c r="AB14" s="15"/>
      <c r="AC14" s="15"/>
      <c r="AD14" s="15"/>
      <c r="AE14" s="15">
        <v>5</v>
      </c>
      <c r="AF14" s="15"/>
      <c r="AG14" s="15"/>
      <c r="AH14" s="15"/>
      <c r="AI14" s="15"/>
      <c r="AJ14" s="16"/>
    </row>
    <row r="15" spans="1:37" ht="30" customHeight="1" x14ac:dyDescent="0.3">
      <c r="A15" s="6" t="s">
        <v>40</v>
      </c>
      <c r="B15" s="74" t="s">
        <v>94</v>
      </c>
      <c r="C15" s="75"/>
      <c r="D15" s="76"/>
      <c r="E15" s="2" t="s">
        <v>29</v>
      </c>
      <c r="F15" s="18"/>
      <c r="G15" s="18"/>
      <c r="H15" s="18"/>
      <c r="I15" s="18"/>
      <c r="J15" s="18">
        <v>5</v>
      </c>
      <c r="K15" s="18"/>
      <c r="L15" s="18">
        <v>5</v>
      </c>
      <c r="M15" s="18"/>
      <c r="N15" s="18"/>
      <c r="O15" s="18"/>
      <c r="P15" s="18"/>
      <c r="Q15" s="18">
        <v>7</v>
      </c>
      <c r="R15" s="18"/>
      <c r="S15" s="18">
        <v>7</v>
      </c>
      <c r="T15" s="18">
        <v>0</v>
      </c>
      <c r="U15" s="18"/>
      <c r="V15" s="18"/>
      <c r="W15" s="18"/>
      <c r="X15" s="18">
        <v>5</v>
      </c>
      <c r="Y15" s="18"/>
      <c r="Z15" s="18">
        <v>5</v>
      </c>
      <c r="AA15" s="18"/>
      <c r="AB15" s="18"/>
      <c r="AC15" s="18"/>
      <c r="AD15" s="18"/>
      <c r="AE15" s="18">
        <v>5</v>
      </c>
      <c r="AF15" s="18"/>
      <c r="AG15" s="18"/>
      <c r="AH15" s="18"/>
      <c r="AI15" s="18"/>
      <c r="AJ15" s="23"/>
    </row>
    <row r="16" spans="1:37" ht="30" customHeight="1" x14ac:dyDescent="0.3">
      <c r="A16" s="77" t="s">
        <v>30</v>
      </c>
      <c r="B16" s="78"/>
      <c r="C16" s="79"/>
      <c r="D16" s="79"/>
      <c r="E16" s="79"/>
      <c r="F16" s="101" t="s">
        <v>31</v>
      </c>
      <c r="G16" s="101"/>
      <c r="H16" s="101"/>
      <c r="I16" s="96">
        <f>SUMPRODUCT((ISNUMBER(F14:AJ14))*(F14:AJ14&gt;0))</f>
        <v>8</v>
      </c>
      <c r="J16" s="96"/>
      <c r="K16" s="96"/>
      <c r="L16" s="97" t="s">
        <v>32</v>
      </c>
      <c r="M16" s="97"/>
      <c r="N16" s="97"/>
      <c r="O16" s="102">
        <f>SUM(F14:AI14)</f>
        <v>42</v>
      </c>
      <c r="P16" s="102"/>
      <c r="Q16" s="102"/>
      <c r="R16" s="97" t="s">
        <v>33</v>
      </c>
      <c r="S16" s="97"/>
      <c r="T16" s="97"/>
      <c r="U16" s="96">
        <f>SUMPRODUCT((ISNUMBER(F15:AJ15))*(F15:AJ15&gt;0))</f>
        <v>7</v>
      </c>
      <c r="V16" s="96"/>
      <c r="W16" s="96"/>
      <c r="X16" s="97" t="s">
        <v>34</v>
      </c>
      <c r="Y16" s="97"/>
      <c r="Z16" s="97"/>
      <c r="AA16" s="98">
        <f>SUM(F15:AJ15)</f>
        <v>39</v>
      </c>
      <c r="AB16" s="98"/>
      <c r="AC16" s="98"/>
      <c r="AD16" s="99"/>
      <c r="AE16" s="99"/>
      <c r="AF16" s="99"/>
      <c r="AG16" s="99"/>
      <c r="AH16" s="99"/>
      <c r="AI16" s="99"/>
      <c r="AJ16" s="100"/>
    </row>
    <row r="17" spans="1:36" ht="30" customHeight="1" x14ac:dyDescent="0.2">
      <c r="A17" s="5" t="s">
        <v>41</v>
      </c>
      <c r="B17" s="42" t="s">
        <v>91</v>
      </c>
      <c r="C17" s="44">
        <v>14</v>
      </c>
      <c r="D17" s="43" t="s">
        <v>92</v>
      </c>
      <c r="E17" s="2" t="s">
        <v>105</v>
      </c>
      <c r="F17" s="15"/>
      <c r="G17" s="15">
        <v>7</v>
      </c>
      <c r="H17" s="15">
        <v>7</v>
      </c>
      <c r="I17" s="15"/>
      <c r="J17" s="15"/>
      <c r="K17" s="15"/>
      <c r="L17" s="15"/>
      <c r="M17" s="15"/>
      <c r="N17" s="15">
        <v>7</v>
      </c>
      <c r="O17" s="15">
        <v>7</v>
      </c>
      <c r="P17" s="15"/>
      <c r="Q17" s="15"/>
      <c r="R17" s="15"/>
      <c r="S17" s="15"/>
      <c r="T17" s="15"/>
      <c r="U17" s="15">
        <v>7</v>
      </c>
      <c r="V17" s="15"/>
      <c r="W17" s="15"/>
      <c r="X17" s="15"/>
      <c r="Y17" s="15"/>
      <c r="Z17" s="15"/>
      <c r="AA17" s="15"/>
      <c r="AB17" s="15"/>
      <c r="AC17" s="15">
        <v>7</v>
      </c>
      <c r="AD17" s="15">
        <v>7</v>
      </c>
      <c r="AE17" s="15"/>
      <c r="AF17" s="15"/>
      <c r="AG17" s="15"/>
      <c r="AH17" s="15"/>
      <c r="AI17" s="15"/>
      <c r="AJ17" s="16"/>
    </row>
    <row r="18" spans="1:36" ht="30" customHeight="1" x14ac:dyDescent="0.3">
      <c r="A18" s="6" t="s">
        <v>40</v>
      </c>
      <c r="B18" s="74" t="s">
        <v>95</v>
      </c>
      <c r="C18" s="75"/>
      <c r="D18" s="76"/>
      <c r="E18" s="2" t="s">
        <v>29</v>
      </c>
      <c r="F18" s="18"/>
      <c r="G18" s="18">
        <v>7</v>
      </c>
      <c r="H18" s="18">
        <v>7</v>
      </c>
      <c r="I18" s="18"/>
      <c r="J18" s="18"/>
      <c r="K18" s="18"/>
      <c r="L18" s="18"/>
      <c r="M18" s="18"/>
      <c r="N18" s="18">
        <v>7</v>
      </c>
      <c r="O18" s="18">
        <v>7</v>
      </c>
      <c r="P18" s="18"/>
      <c r="Q18" s="18"/>
      <c r="R18" s="18"/>
      <c r="S18" s="18"/>
      <c r="T18" s="18"/>
      <c r="U18" s="18">
        <v>7</v>
      </c>
      <c r="V18" s="18"/>
      <c r="W18" s="18"/>
      <c r="X18" s="18"/>
      <c r="Y18" s="18"/>
      <c r="Z18" s="18"/>
      <c r="AA18" s="18"/>
      <c r="AB18" s="18"/>
      <c r="AC18" s="18">
        <v>7</v>
      </c>
      <c r="AD18" s="18">
        <v>7</v>
      </c>
      <c r="AE18" s="18"/>
      <c r="AF18" s="18"/>
      <c r="AG18" s="18"/>
      <c r="AH18" s="18"/>
      <c r="AI18" s="18"/>
      <c r="AJ18" s="23"/>
    </row>
    <row r="19" spans="1:36" ht="30" customHeight="1" x14ac:dyDescent="0.3">
      <c r="A19" s="77" t="s">
        <v>30</v>
      </c>
      <c r="B19" s="78"/>
      <c r="C19" s="79"/>
      <c r="D19" s="79"/>
      <c r="E19" s="79"/>
      <c r="F19" s="101" t="s">
        <v>31</v>
      </c>
      <c r="G19" s="101"/>
      <c r="H19" s="101"/>
      <c r="I19" s="96">
        <f>SUMPRODUCT((ISNUMBER(F17:AJ17))*(F17:AJ17&gt;0))</f>
        <v>7</v>
      </c>
      <c r="J19" s="96"/>
      <c r="K19" s="96"/>
      <c r="L19" s="97" t="s">
        <v>103</v>
      </c>
      <c r="M19" s="97"/>
      <c r="N19" s="97"/>
      <c r="O19" s="102">
        <f>SUM(F17:AI17)</f>
        <v>49</v>
      </c>
      <c r="P19" s="102"/>
      <c r="Q19" s="102"/>
      <c r="R19" s="97" t="s">
        <v>33</v>
      </c>
      <c r="S19" s="97"/>
      <c r="T19" s="97"/>
      <c r="U19" s="96">
        <f>SUMPRODUCT((ISNUMBER(F18:AJ18))*(F18:AJ18&gt;0))</f>
        <v>7</v>
      </c>
      <c r="V19" s="96"/>
      <c r="W19" s="96"/>
      <c r="X19" s="97" t="s">
        <v>34</v>
      </c>
      <c r="Y19" s="97"/>
      <c r="Z19" s="97"/>
      <c r="AA19" s="96">
        <f>SUM(F18:AJ18)</f>
        <v>49</v>
      </c>
      <c r="AB19" s="96"/>
      <c r="AC19" s="96"/>
      <c r="AD19" s="99"/>
      <c r="AE19" s="99"/>
      <c r="AF19" s="99"/>
      <c r="AG19" s="99"/>
      <c r="AH19" s="99"/>
      <c r="AI19" s="99"/>
      <c r="AJ19" s="100"/>
    </row>
    <row r="20" spans="1:36" ht="30" customHeight="1" x14ac:dyDescent="0.2">
      <c r="A20" s="5" t="s">
        <v>16</v>
      </c>
      <c r="B20" s="42" t="s">
        <v>91</v>
      </c>
      <c r="C20" s="44">
        <v>14</v>
      </c>
      <c r="D20" s="43" t="s">
        <v>92</v>
      </c>
      <c r="E20" s="2" t="s">
        <v>105</v>
      </c>
      <c r="F20" s="21"/>
      <c r="G20" s="21"/>
      <c r="H20" s="21">
        <v>7</v>
      </c>
      <c r="I20" s="21">
        <v>7</v>
      </c>
      <c r="J20" s="21"/>
      <c r="K20" s="21"/>
      <c r="L20" s="21"/>
      <c r="M20" s="21"/>
      <c r="N20" s="21"/>
      <c r="O20" s="21">
        <v>7</v>
      </c>
      <c r="P20" s="21">
        <v>7</v>
      </c>
      <c r="Q20" s="21"/>
      <c r="R20" s="21"/>
      <c r="S20" s="21"/>
      <c r="T20" s="21"/>
      <c r="U20" s="21"/>
      <c r="V20" s="21">
        <v>7</v>
      </c>
      <c r="W20" s="21">
        <v>7</v>
      </c>
      <c r="X20" s="21"/>
      <c r="Y20" s="21"/>
      <c r="Z20" s="21"/>
      <c r="AA20" s="21"/>
      <c r="AB20" s="21"/>
      <c r="AC20" s="21">
        <v>7</v>
      </c>
      <c r="AD20" s="21">
        <v>7</v>
      </c>
      <c r="AE20" s="21"/>
      <c r="AF20" s="21"/>
      <c r="AG20" s="21"/>
      <c r="AH20" s="21"/>
      <c r="AI20" s="21"/>
      <c r="AJ20" s="22"/>
    </row>
    <row r="21" spans="1:36" ht="30" customHeight="1" x14ac:dyDescent="0.3">
      <c r="A21" s="6" t="s">
        <v>40</v>
      </c>
      <c r="B21" s="74" t="s">
        <v>96</v>
      </c>
      <c r="C21" s="75"/>
      <c r="D21" s="76"/>
      <c r="E21" s="2" t="s">
        <v>29</v>
      </c>
      <c r="F21" s="18"/>
      <c r="G21" s="18"/>
      <c r="H21" s="18">
        <v>7</v>
      </c>
      <c r="I21" s="18">
        <v>7</v>
      </c>
      <c r="J21" s="18"/>
      <c r="K21" s="18"/>
      <c r="L21" s="18"/>
      <c r="M21" s="18"/>
      <c r="N21" s="18"/>
      <c r="O21" s="18">
        <v>7</v>
      </c>
      <c r="P21" s="18">
        <v>7</v>
      </c>
      <c r="Q21" s="18"/>
      <c r="R21" s="18"/>
      <c r="S21" s="18"/>
      <c r="T21" s="18"/>
      <c r="U21" s="18"/>
      <c r="V21" s="18">
        <v>7</v>
      </c>
      <c r="W21" s="18">
        <v>7</v>
      </c>
      <c r="X21" s="18"/>
      <c r="Y21" s="18"/>
      <c r="Z21" s="18"/>
      <c r="AA21" s="18"/>
      <c r="AB21" s="18"/>
      <c r="AC21" s="18">
        <v>7</v>
      </c>
      <c r="AD21" s="18">
        <v>7</v>
      </c>
      <c r="AE21" s="18"/>
      <c r="AF21" s="18"/>
      <c r="AG21" s="18"/>
      <c r="AH21" s="18"/>
      <c r="AI21" s="18"/>
      <c r="AJ21" s="23"/>
    </row>
    <row r="22" spans="1:36" ht="30" customHeight="1" x14ac:dyDescent="0.3">
      <c r="A22" s="77" t="s">
        <v>30</v>
      </c>
      <c r="B22" s="78"/>
      <c r="C22" s="79"/>
      <c r="D22" s="79"/>
      <c r="E22" s="79"/>
      <c r="F22" s="101" t="s">
        <v>31</v>
      </c>
      <c r="G22" s="101"/>
      <c r="H22" s="101"/>
      <c r="I22" s="96">
        <f>SUMPRODUCT((ISNUMBER(F20:AJ20))*(F20:AJ20&gt;0))</f>
        <v>8</v>
      </c>
      <c r="J22" s="96"/>
      <c r="K22" s="96"/>
      <c r="L22" s="97" t="s">
        <v>103</v>
      </c>
      <c r="M22" s="97"/>
      <c r="N22" s="97"/>
      <c r="O22" s="102">
        <f>SUM(F20:AI20)</f>
        <v>56</v>
      </c>
      <c r="P22" s="102"/>
      <c r="Q22" s="102"/>
      <c r="R22" s="97" t="s">
        <v>33</v>
      </c>
      <c r="S22" s="97"/>
      <c r="T22" s="97"/>
      <c r="U22" s="96">
        <f>SUMPRODUCT((ISNUMBER(F21:AJ21))*(F21:AJ21&gt;0))</f>
        <v>8</v>
      </c>
      <c r="V22" s="96"/>
      <c r="W22" s="96"/>
      <c r="X22" s="97" t="s">
        <v>34</v>
      </c>
      <c r="Y22" s="97"/>
      <c r="Z22" s="97"/>
      <c r="AA22" s="96">
        <f>SUM(F21:AJ21)</f>
        <v>56</v>
      </c>
      <c r="AB22" s="96"/>
      <c r="AC22" s="96"/>
      <c r="AD22" s="19"/>
      <c r="AE22" s="19"/>
      <c r="AF22" s="19"/>
      <c r="AG22" s="19"/>
      <c r="AH22" s="19"/>
      <c r="AI22" s="19"/>
      <c r="AJ22" s="20"/>
    </row>
    <row r="23" spans="1:36" ht="30" customHeight="1" x14ac:dyDescent="0.2">
      <c r="A23" s="5" t="s">
        <v>17</v>
      </c>
      <c r="B23" s="42" t="s">
        <v>91</v>
      </c>
      <c r="C23" s="44">
        <v>14</v>
      </c>
      <c r="D23" s="43" t="s">
        <v>92</v>
      </c>
      <c r="E23" s="2" t="s">
        <v>105</v>
      </c>
      <c r="F23" s="15"/>
      <c r="G23" s="15"/>
      <c r="H23" s="15"/>
      <c r="I23" s="15"/>
      <c r="J23" s="15">
        <v>7</v>
      </c>
      <c r="K23" s="15">
        <v>7</v>
      </c>
      <c r="L23" s="15"/>
      <c r="M23" s="15"/>
      <c r="N23" s="15"/>
      <c r="O23" s="15"/>
      <c r="P23" s="15"/>
      <c r="Q23" s="15">
        <v>7</v>
      </c>
      <c r="R23" s="15">
        <v>7</v>
      </c>
      <c r="S23" s="15"/>
      <c r="T23" s="15"/>
      <c r="U23" s="15"/>
      <c r="V23" s="15"/>
      <c r="W23" s="15"/>
      <c r="X23" s="15">
        <v>7</v>
      </c>
      <c r="Y23" s="15">
        <v>7</v>
      </c>
      <c r="Z23" s="15"/>
      <c r="AA23" s="15"/>
      <c r="AB23" s="15"/>
      <c r="AC23" s="15"/>
      <c r="AD23" s="15"/>
      <c r="AE23" s="15">
        <v>7</v>
      </c>
      <c r="AF23" s="15">
        <v>7</v>
      </c>
      <c r="AG23" s="15"/>
      <c r="AH23" s="15"/>
      <c r="AI23" s="15"/>
      <c r="AJ23" s="16"/>
    </row>
    <row r="24" spans="1:36" ht="30" customHeight="1" x14ac:dyDescent="0.3">
      <c r="A24" s="6" t="s">
        <v>40</v>
      </c>
      <c r="B24" s="74" t="s">
        <v>90</v>
      </c>
      <c r="C24" s="75"/>
      <c r="D24" s="76"/>
      <c r="E24" s="2" t="s">
        <v>29</v>
      </c>
      <c r="F24" s="17"/>
      <c r="G24" s="17"/>
      <c r="H24" s="17"/>
      <c r="I24" s="17"/>
      <c r="J24" s="17">
        <v>7</v>
      </c>
      <c r="K24" s="17">
        <v>7</v>
      </c>
      <c r="L24" s="17"/>
      <c r="M24" s="17"/>
      <c r="N24" s="17"/>
      <c r="O24" s="17"/>
      <c r="P24" s="17"/>
      <c r="Q24" s="17">
        <v>7</v>
      </c>
      <c r="R24" s="17">
        <v>7</v>
      </c>
      <c r="S24" s="17"/>
      <c r="T24" s="17"/>
      <c r="U24" s="17"/>
      <c r="V24" s="17"/>
      <c r="W24" s="17"/>
      <c r="X24" s="17">
        <v>7</v>
      </c>
      <c r="Y24" s="17">
        <v>7</v>
      </c>
      <c r="Z24" s="17"/>
      <c r="AA24" s="17"/>
      <c r="AB24" s="17"/>
      <c r="AC24" s="17"/>
      <c r="AD24" s="17"/>
      <c r="AE24" s="17">
        <v>7</v>
      </c>
      <c r="AF24" s="17">
        <v>7</v>
      </c>
      <c r="AG24" s="17"/>
      <c r="AH24" s="17"/>
      <c r="AI24" s="17"/>
      <c r="AJ24" s="24"/>
    </row>
    <row r="25" spans="1:36" ht="30" customHeight="1" thickBot="1" x14ac:dyDescent="0.35">
      <c r="A25" s="118" t="s">
        <v>30</v>
      </c>
      <c r="B25" s="119"/>
      <c r="C25" s="120"/>
      <c r="D25" s="120"/>
      <c r="E25" s="120"/>
      <c r="F25" s="121" t="s">
        <v>31</v>
      </c>
      <c r="G25" s="121"/>
      <c r="H25" s="121"/>
      <c r="I25" s="122">
        <f>SUMPRODUCT((ISNUMBER(F23:AJ23))*(F23:AJ23&gt;0))</f>
        <v>8</v>
      </c>
      <c r="J25" s="122"/>
      <c r="K25" s="122"/>
      <c r="L25" s="123" t="s">
        <v>103</v>
      </c>
      <c r="M25" s="123"/>
      <c r="N25" s="123"/>
      <c r="O25" s="124">
        <f>SUM(F23:AI23)</f>
        <v>56</v>
      </c>
      <c r="P25" s="124"/>
      <c r="Q25" s="124"/>
      <c r="R25" s="123" t="s">
        <v>33</v>
      </c>
      <c r="S25" s="123"/>
      <c r="T25" s="123"/>
      <c r="U25" s="122">
        <f>SUMPRODUCT((ISNUMBER(F24:AJ24))*(F24:AJ24&gt;0))</f>
        <v>8</v>
      </c>
      <c r="V25" s="122"/>
      <c r="W25" s="122"/>
      <c r="X25" s="123" t="s">
        <v>34</v>
      </c>
      <c r="Y25" s="123"/>
      <c r="Z25" s="123"/>
      <c r="AA25" s="122">
        <f>SUM(F24:AJ24)</f>
        <v>56</v>
      </c>
      <c r="AB25" s="122"/>
      <c r="AC25" s="122"/>
      <c r="AD25" s="93"/>
      <c r="AE25" s="94"/>
      <c r="AF25" s="94"/>
      <c r="AG25" s="94"/>
      <c r="AH25" s="94"/>
      <c r="AI25" s="94"/>
      <c r="AJ25" s="95"/>
    </row>
    <row r="26" spans="1:36" ht="45" customHeight="1" thickTop="1" thickBot="1" x14ac:dyDescent="0.35">
      <c r="A26" s="87"/>
      <c r="B26" s="88"/>
      <c r="C26" s="88"/>
      <c r="D26" s="88"/>
      <c r="E26" s="89"/>
      <c r="F26" s="126" t="s">
        <v>37</v>
      </c>
      <c r="G26" s="126"/>
      <c r="H26" s="126"/>
      <c r="I26" s="125">
        <f>SUM(I10,I13,I16,I19,I22,I25)</f>
        <v>62</v>
      </c>
      <c r="J26" s="125"/>
      <c r="K26" s="125"/>
      <c r="L26" s="126" t="s">
        <v>104</v>
      </c>
      <c r="M26" s="126"/>
      <c r="N26" s="126"/>
      <c r="O26" s="127">
        <f>SUM(O10,O13,O16,O19,O22,O25)</f>
        <v>349</v>
      </c>
      <c r="P26" s="128"/>
      <c r="Q26" s="128"/>
      <c r="R26" s="126" t="s">
        <v>38</v>
      </c>
      <c r="S26" s="126"/>
      <c r="T26" s="126"/>
      <c r="U26" s="125">
        <f>SUM(U10,U13,U16,U19,U22,U25)</f>
        <v>60</v>
      </c>
      <c r="V26" s="125"/>
      <c r="W26" s="125"/>
      <c r="X26" s="126" t="s">
        <v>39</v>
      </c>
      <c r="Y26" s="126"/>
      <c r="Z26" s="126"/>
      <c r="AA26" s="125">
        <f>SUM(AA10,AA13,AA16,AA19,AA22,AA25)</f>
        <v>320</v>
      </c>
      <c r="AB26" s="125"/>
      <c r="AC26" s="125"/>
      <c r="AD26" s="90"/>
      <c r="AE26" s="91"/>
      <c r="AF26" s="91"/>
      <c r="AG26" s="91"/>
      <c r="AH26" s="91"/>
      <c r="AI26" s="91"/>
      <c r="AJ26" s="92"/>
    </row>
    <row r="27" spans="1:36" ht="14.25" thickTop="1" x14ac:dyDescent="0.3"/>
  </sheetData>
  <mergeCells count="88">
    <mergeCell ref="AA25:AC25"/>
    <mergeCell ref="U22:W22"/>
    <mergeCell ref="AA26:AC26"/>
    <mergeCell ref="F26:H26"/>
    <mergeCell ref="I26:K26"/>
    <mergeCell ref="L26:N26"/>
    <mergeCell ref="O26:Q26"/>
    <mergeCell ref="R26:T26"/>
    <mergeCell ref="U26:W26"/>
    <mergeCell ref="X26:Z26"/>
    <mergeCell ref="X22:Z22"/>
    <mergeCell ref="AA22:AC22"/>
    <mergeCell ref="R22:T22"/>
    <mergeCell ref="R25:T25"/>
    <mergeCell ref="U25:W25"/>
    <mergeCell ref="X25:Z25"/>
    <mergeCell ref="F22:H22"/>
    <mergeCell ref="I22:K22"/>
    <mergeCell ref="L22:N22"/>
    <mergeCell ref="O22:Q22"/>
    <mergeCell ref="A25:E25"/>
    <mergeCell ref="F25:H25"/>
    <mergeCell ref="I25:K25"/>
    <mergeCell ref="L25:N25"/>
    <mergeCell ref="O25:Q25"/>
    <mergeCell ref="U19:W19"/>
    <mergeCell ref="X19:Z19"/>
    <mergeCell ref="AA19:AC19"/>
    <mergeCell ref="AD19:AJ19"/>
    <mergeCell ref="A19:E19"/>
    <mergeCell ref="F19:H19"/>
    <mergeCell ref="I19:K19"/>
    <mergeCell ref="L19:N19"/>
    <mergeCell ref="O19:Q19"/>
    <mergeCell ref="R19:T19"/>
    <mergeCell ref="U16:W16"/>
    <mergeCell ref="X16:Z16"/>
    <mergeCell ref="AA16:AC16"/>
    <mergeCell ref="AD16:AJ16"/>
    <mergeCell ref="A16:E16"/>
    <mergeCell ref="F16:H16"/>
    <mergeCell ref="I16:K16"/>
    <mergeCell ref="L16:N16"/>
    <mergeCell ref="O16:Q16"/>
    <mergeCell ref="R16:T16"/>
    <mergeCell ref="C4:M4"/>
    <mergeCell ref="N4:O4"/>
    <mergeCell ref="P4:AJ4"/>
    <mergeCell ref="C2:E2"/>
    <mergeCell ref="U13:W13"/>
    <mergeCell ref="X13:Z13"/>
    <mergeCell ref="AA13:AC13"/>
    <mergeCell ref="AD13:AJ13"/>
    <mergeCell ref="A13:E13"/>
    <mergeCell ref="F13:H13"/>
    <mergeCell ref="I13:K13"/>
    <mergeCell ref="L13:N13"/>
    <mergeCell ref="O13:Q13"/>
    <mergeCell ref="R13:T13"/>
    <mergeCell ref="E6:E7"/>
    <mergeCell ref="A6:A7"/>
    <mergeCell ref="F2:I2"/>
    <mergeCell ref="L2:N2"/>
    <mergeCell ref="O2:P2"/>
    <mergeCell ref="AF2:AG2"/>
    <mergeCell ref="AH2:AI2"/>
    <mergeCell ref="AD5:AJ5"/>
    <mergeCell ref="B9:D9"/>
    <mergeCell ref="B6:D7"/>
    <mergeCell ref="A26:E26"/>
    <mergeCell ref="AD26:AJ26"/>
    <mergeCell ref="AD25:AJ25"/>
    <mergeCell ref="U10:W10"/>
    <mergeCell ref="X10:Z10"/>
    <mergeCell ref="AA10:AC10"/>
    <mergeCell ref="AD10:AJ10"/>
    <mergeCell ref="A10:E10"/>
    <mergeCell ref="F10:H10"/>
    <mergeCell ref="I10:K10"/>
    <mergeCell ref="L10:N10"/>
    <mergeCell ref="O10:Q10"/>
    <mergeCell ref="R10:T10"/>
    <mergeCell ref="B12:D12"/>
    <mergeCell ref="B15:D15"/>
    <mergeCell ref="B18:D18"/>
    <mergeCell ref="B21:D21"/>
    <mergeCell ref="B24:D24"/>
    <mergeCell ref="A22:E22"/>
  </mergeCells>
  <phoneticPr fontId="10" type="noConversion"/>
  <conditionalFormatting sqref="F6:AJ7">
    <cfRule type="expression" dxfId="44" priority="55" stopIfTrue="1">
      <formula>WEEKDAY(F$6)=7</formula>
    </cfRule>
    <cfRule type="cellIs" dxfId="43" priority="53" stopIfTrue="1" operator="equal">
      <formula>"/"</formula>
    </cfRule>
    <cfRule type="expression" dxfId="42" priority="54" stopIfTrue="1">
      <formula>WEEKDAY(F$6)=1</formula>
    </cfRule>
  </conditionalFormatting>
  <conditionalFormatting sqref="F8:AJ9 I10">
    <cfRule type="expression" dxfId="41" priority="52" stopIfTrue="1">
      <formula>F$6="/"</formula>
    </cfRule>
  </conditionalFormatting>
  <conditionalFormatting sqref="F11:AJ12 F14:AJ15 F17:AJ18">
    <cfRule type="expression" dxfId="40" priority="50" stopIfTrue="1">
      <formula>F$6="/"</formula>
    </cfRule>
  </conditionalFormatting>
  <conditionalFormatting sqref="F20:AJ21">
    <cfRule type="expression" dxfId="39" priority="49" stopIfTrue="1">
      <formula>F$6="/"</formula>
    </cfRule>
  </conditionalFormatting>
  <conditionalFormatting sqref="F23:AJ24">
    <cfRule type="expression" dxfId="38" priority="45" stopIfTrue="1">
      <formula>F$6="/"</formula>
    </cfRule>
  </conditionalFormatting>
  <conditionalFormatting sqref="I13">
    <cfRule type="expression" dxfId="37" priority="22" stopIfTrue="1">
      <formula>I$6="/"</formula>
    </cfRule>
  </conditionalFormatting>
  <conditionalFormatting sqref="I16">
    <cfRule type="expression" dxfId="36" priority="21" stopIfTrue="1">
      <formula>I$6="/"</formula>
    </cfRule>
  </conditionalFormatting>
  <conditionalFormatting sqref="I19">
    <cfRule type="expression" dxfId="35" priority="20" stopIfTrue="1">
      <formula>I$6="/"</formula>
    </cfRule>
  </conditionalFormatting>
  <conditionalFormatting sqref="I22">
    <cfRule type="expression" dxfId="34" priority="19" stopIfTrue="1">
      <formula>I$6="/"</formula>
    </cfRule>
  </conditionalFormatting>
  <conditionalFormatting sqref="I25">
    <cfRule type="expression" dxfId="33" priority="18" stopIfTrue="1">
      <formula>I$6="/"</formula>
    </cfRule>
  </conditionalFormatting>
  <conditionalFormatting sqref="L10">
    <cfRule type="expression" dxfId="32" priority="42" stopIfTrue="1">
      <formula>L$6="/"</formula>
    </cfRule>
  </conditionalFormatting>
  <conditionalFormatting sqref="L13">
    <cfRule type="expression" dxfId="31" priority="40" stopIfTrue="1">
      <formula>L$6="/"</formula>
    </cfRule>
  </conditionalFormatting>
  <conditionalFormatting sqref="L16">
    <cfRule type="expression" dxfId="30" priority="38" stopIfTrue="1">
      <formula>L$6="/"</formula>
    </cfRule>
  </conditionalFormatting>
  <conditionalFormatting sqref="L19">
    <cfRule type="expression" dxfId="29" priority="36" stopIfTrue="1">
      <formula>L$6="/"</formula>
    </cfRule>
  </conditionalFormatting>
  <conditionalFormatting sqref="L22">
    <cfRule type="expression" dxfId="28" priority="33" stopIfTrue="1">
      <formula>L$6="/"</formula>
    </cfRule>
  </conditionalFormatting>
  <conditionalFormatting sqref="L25">
    <cfRule type="expression" dxfId="27" priority="30" stopIfTrue="1">
      <formula>L$6="/"</formula>
    </cfRule>
  </conditionalFormatting>
  <conditionalFormatting sqref="O10">
    <cfRule type="expression" dxfId="26" priority="51" stopIfTrue="1">
      <formula>O$6="/"</formula>
    </cfRule>
  </conditionalFormatting>
  <conditionalFormatting sqref="O13">
    <cfRule type="expression" dxfId="25" priority="15" stopIfTrue="1">
      <formula>O$6="/"</formula>
    </cfRule>
  </conditionalFormatting>
  <conditionalFormatting sqref="O16">
    <cfRule type="expression" dxfId="24" priority="14" stopIfTrue="1">
      <formula>O$6="/"</formula>
    </cfRule>
  </conditionalFormatting>
  <conditionalFormatting sqref="O19">
    <cfRule type="expression" dxfId="23" priority="13" stopIfTrue="1">
      <formula>O$6="/"</formula>
    </cfRule>
  </conditionalFormatting>
  <conditionalFormatting sqref="O22">
    <cfRule type="expression" dxfId="22" priority="12" stopIfTrue="1">
      <formula>O$6="/"</formula>
    </cfRule>
  </conditionalFormatting>
  <conditionalFormatting sqref="O25">
    <cfRule type="expression" dxfId="21" priority="11" stopIfTrue="1">
      <formula>O$6="/"</formula>
    </cfRule>
  </conditionalFormatting>
  <conditionalFormatting sqref="R10">
    <cfRule type="expression" dxfId="20" priority="26" stopIfTrue="1">
      <formula>R$6="/"</formula>
    </cfRule>
  </conditionalFormatting>
  <conditionalFormatting sqref="R13">
    <cfRule type="expression" dxfId="19" priority="25" stopIfTrue="1">
      <formula>R$6="/"</formula>
    </cfRule>
  </conditionalFormatting>
  <conditionalFormatting sqref="R16">
    <cfRule type="expression" dxfId="18" priority="24" stopIfTrue="1">
      <formula>R$6="/"</formula>
    </cfRule>
  </conditionalFormatting>
  <conditionalFormatting sqref="R19">
    <cfRule type="expression" dxfId="17" priority="23" stopIfTrue="1">
      <formula>R$6="/"</formula>
    </cfRule>
  </conditionalFormatting>
  <conditionalFormatting sqref="R22">
    <cfRule type="expression" dxfId="16" priority="35" stopIfTrue="1">
      <formula>R$6="/"</formula>
    </cfRule>
  </conditionalFormatting>
  <conditionalFormatting sqref="R25">
    <cfRule type="expression" dxfId="15" priority="32" stopIfTrue="1">
      <formula>R$6="/"</formula>
    </cfRule>
  </conditionalFormatting>
  <conditionalFormatting sqref="U10">
    <cfRule type="expression" dxfId="14" priority="16" stopIfTrue="1">
      <formula>U$6="/"</formula>
    </cfRule>
  </conditionalFormatting>
  <conditionalFormatting sqref="U13">
    <cfRule type="expression" dxfId="13" priority="9" stopIfTrue="1">
      <formula>U$6="/"</formula>
    </cfRule>
  </conditionalFormatting>
  <conditionalFormatting sqref="U16">
    <cfRule type="expression" dxfId="12" priority="8" stopIfTrue="1">
      <formula>U$6="/"</formula>
    </cfRule>
  </conditionalFormatting>
  <conditionalFormatting sqref="U19">
    <cfRule type="expression" dxfId="11" priority="7" stopIfTrue="1">
      <formula>U$6="/"</formula>
    </cfRule>
  </conditionalFormatting>
  <conditionalFormatting sqref="U22">
    <cfRule type="expression" dxfId="10" priority="6" stopIfTrue="1">
      <formula>U$6="/"</formula>
    </cfRule>
  </conditionalFormatting>
  <conditionalFormatting sqref="U25">
    <cfRule type="expression" dxfId="9" priority="5" stopIfTrue="1">
      <formula>U$6="/"</formula>
    </cfRule>
  </conditionalFormatting>
  <conditionalFormatting sqref="X10 AA10">
    <cfRule type="expression" dxfId="8" priority="43" stopIfTrue="1">
      <formula>X$6="/"</formula>
    </cfRule>
  </conditionalFormatting>
  <conditionalFormatting sqref="X13">
    <cfRule type="expression" dxfId="7" priority="41" stopIfTrue="1">
      <formula>X$6="/"</formula>
    </cfRule>
  </conditionalFormatting>
  <conditionalFormatting sqref="X16">
    <cfRule type="expression" dxfId="6" priority="39" stopIfTrue="1">
      <formula>X$6="/"</formula>
    </cfRule>
  </conditionalFormatting>
  <conditionalFormatting sqref="X19">
    <cfRule type="expression" dxfId="5" priority="37" stopIfTrue="1">
      <formula>X$6="/"</formula>
    </cfRule>
  </conditionalFormatting>
  <conditionalFormatting sqref="X22 AA22">
    <cfRule type="expression" dxfId="4" priority="34" stopIfTrue="1">
      <formula>X$6="/"</formula>
    </cfRule>
  </conditionalFormatting>
  <conditionalFormatting sqref="X25 AA25">
    <cfRule type="expression" dxfId="3" priority="31" stopIfTrue="1">
      <formula>X$6="/"</formula>
    </cfRule>
  </conditionalFormatting>
  <conditionalFormatting sqref="AA13">
    <cfRule type="expression" dxfId="2" priority="3" stopIfTrue="1">
      <formula>AA$6="/"</formula>
    </cfRule>
  </conditionalFormatting>
  <conditionalFormatting sqref="AA16">
    <cfRule type="expression" dxfId="1" priority="2" stopIfTrue="1">
      <formula>AA$6="/"</formula>
    </cfRule>
  </conditionalFormatting>
  <conditionalFormatting sqref="AA19">
    <cfRule type="expression" dxfId="0" priority="1" stopIfTrue="1">
      <formula>AA$6="/"</formula>
    </cfRule>
  </conditionalFormatting>
  <dataValidations count="1">
    <dataValidation type="list" allowBlank="1" showInputMessage="1" showErrorMessage="1" sqref="O2:P2 O65535:P65535 O131071:P131071 O196607:P196607 O262143:P262143 O327679:P327679 O393215:P393215 O458751:P458751 O524287:P524287 O589823:P589823 O655359:P655359 O720895:P720895 O786431:P786431 O851967:P851967 O917503:P917503 O983039:P983039" xr:uid="{03A83B4B-FF00-4447-BF4E-1F439955D3D8}">
      <formula1>"1,2,3,4,5,6,7,8,9,10,11,12"</formula1>
    </dataValidation>
  </dataValidations>
  <printOptions horizontalCentered="1" verticalCentered="1"/>
  <pageMargins left="1.299212598425197" right="1.299212598425197" top="0.74803149606299213" bottom="0.74803149606299213" header="0" footer="0"/>
  <pageSetup paperSize="9" scale="65" orientation="landscape" r:id="rId1"/>
  <colBreaks count="1" manualBreakCount="1">
    <brk id="36" max="2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10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A300-45E1-45A0-90C8-429C13F5CADD}">
  <dimension ref="A1:R33"/>
  <sheetViews>
    <sheetView tabSelected="1" topLeftCell="A7" zoomScaleNormal="100" workbookViewId="0">
      <selection activeCell="T21" sqref="T21"/>
    </sheetView>
  </sheetViews>
  <sheetFormatPr defaultRowHeight="16.5" x14ac:dyDescent="0.3"/>
  <cols>
    <col min="1" max="1" width="5.625" customWidth="1"/>
    <col min="2" max="3" width="3.625" customWidth="1"/>
    <col min="4" max="5" width="6.625" customWidth="1"/>
    <col min="6" max="6" width="8.625" customWidth="1"/>
    <col min="7" max="7" width="4.625" customWidth="1"/>
    <col min="8" max="15" width="6.625" customWidth="1"/>
    <col min="16" max="16" width="22.875" customWidth="1"/>
  </cols>
  <sheetData>
    <row r="1" spans="1:16" ht="30" customHeight="1" thickTop="1" thickBot="1" x14ac:dyDescent="0.35">
      <c r="A1" s="197" t="s">
        <v>44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6" ht="20.100000000000001" customHeight="1" thickTop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24.95" customHeight="1" thickTop="1" x14ac:dyDescent="0.3">
      <c r="A3" s="211" t="s">
        <v>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3"/>
    </row>
    <row r="4" spans="1:16" ht="30" customHeight="1" x14ac:dyDescent="0.3">
      <c r="A4" s="214" t="s">
        <v>1</v>
      </c>
      <c r="B4" s="215"/>
      <c r="C4" s="216"/>
      <c r="D4" s="217" t="str">
        <f>소상공인출근부!AD5</f>
        <v>점포명</v>
      </c>
      <c r="E4" s="218"/>
      <c r="F4" s="218"/>
      <c r="G4" s="218"/>
      <c r="H4" s="219"/>
      <c r="I4" s="220" t="s">
        <v>2</v>
      </c>
      <c r="J4" s="215"/>
      <c r="K4" s="216"/>
      <c r="L4" s="129" t="s">
        <v>83</v>
      </c>
      <c r="M4" s="139"/>
      <c r="N4" s="139"/>
      <c r="O4" s="221"/>
    </row>
    <row r="5" spans="1:16" ht="30" customHeight="1" x14ac:dyDescent="0.3">
      <c r="A5" s="198" t="s">
        <v>3</v>
      </c>
      <c r="B5" s="199"/>
      <c r="C5" s="200"/>
      <c r="D5" s="207" t="s">
        <v>102</v>
      </c>
      <c r="E5" s="208"/>
      <c r="F5" s="208"/>
      <c r="G5" s="208"/>
      <c r="H5" s="209"/>
      <c r="I5" s="210" t="s">
        <v>4</v>
      </c>
      <c r="J5" s="199"/>
      <c r="K5" s="200"/>
      <c r="L5" s="160" t="s">
        <v>52</v>
      </c>
      <c r="M5" s="161"/>
      <c r="N5" s="161"/>
      <c r="O5" s="162"/>
    </row>
    <row r="6" spans="1:16" ht="30" customHeight="1" x14ac:dyDescent="0.3">
      <c r="A6" s="225" t="s">
        <v>19</v>
      </c>
      <c r="B6" s="226"/>
      <c r="C6" s="226"/>
      <c r="D6" s="170" t="s">
        <v>82</v>
      </c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2"/>
    </row>
    <row r="7" spans="1:16" ht="30" customHeight="1" x14ac:dyDescent="0.3">
      <c r="A7" s="198" t="s">
        <v>13</v>
      </c>
      <c r="B7" s="199"/>
      <c r="C7" s="200"/>
      <c r="D7" s="227">
        <f>I10</f>
        <v>1321600</v>
      </c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9"/>
    </row>
    <row r="8" spans="1:16" ht="20.100000000000001" customHeight="1" x14ac:dyDescent="0.3">
      <c r="A8" s="198" t="s">
        <v>20</v>
      </c>
      <c r="B8" s="199"/>
      <c r="C8" s="200"/>
      <c r="D8" s="167" t="s">
        <v>84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6" ht="20.100000000000001" customHeight="1" thickBot="1" x14ac:dyDescent="0.35">
      <c r="A9" s="201"/>
      <c r="B9" s="202"/>
      <c r="C9" s="203"/>
      <c r="D9" s="222" t="s">
        <v>21</v>
      </c>
      <c r="E9" s="222"/>
      <c r="F9" s="222"/>
      <c r="G9" s="222"/>
      <c r="H9" s="222"/>
      <c r="I9" s="223"/>
      <c r="J9" s="223"/>
      <c r="K9" s="223"/>
      <c r="L9" s="223"/>
      <c r="M9" s="223"/>
      <c r="N9" s="223"/>
      <c r="O9" s="224"/>
    </row>
    <row r="10" spans="1:16" ht="30" customHeight="1" thickTop="1" thickBot="1" x14ac:dyDescent="0.35">
      <c r="A10" s="173" t="s">
        <v>5</v>
      </c>
      <c r="B10" s="174"/>
      <c r="C10" s="174"/>
      <c r="D10" s="174"/>
      <c r="E10" s="174"/>
      <c r="F10" s="174"/>
      <c r="G10" s="174"/>
      <c r="H10" s="175"/>
      <c r="I10" s="176">
        <f>SUM(I12:K17)</f>
        <v>1321600</v>
      </c>
      <c r="J10" s="177"/>
      <c r="K10" s="177"/>
      <c r="L10" s="177"/>
      <c r="M10" s="177"/>
      <c r="N10" s="177"/>
      <c r="O10" s="178"/>
    </row>
    <row r="11" spans="1:16" ht="30" customHeight="1" thickTop="1" x14ac:dyDescent="0.3">
      <c r="A11" s="169" t="s">
        <v>6</v>
      </c>
      <c r="B11" s="135"/>
      <c r="C11" s="135" t="s">
        <v>10</v>
      </c>
      <c r="D11" s="135"/>
      <c r="E11" s="135"/>
      <c r="F11" s="61" t="s">
        <v>11</v>
      </c>
      <c r="G11" s="135" t="s">
        <v>23</v>
      </c>
      <c r="H11" s="135"/>
      <c r="I11" s="136" t="s">
        <v>45</v>
      </c>
      <c r="J11" s="136"/>
      <c r="K11" s="136"/>
      <c r="L11" s="136" t="s">
        <v>12</v>
      </c>
      <c r="M11" s="136"/>
      <c r="N11" s="136" t="s">
        <v>7</v>
      </c>
      <c r="O11" s="163"/>
      <c r="P11" s="45" t="s">
        <v>88</v>
      </c>
    </row>
    <row r="12" spans="1:16" ht="30" customHeight="1" x14ac:dyDescent="0.3">
      <c r="A12" s="137" t="str">
        <f>소상공인출근부!A8</f>
        <v>김근로</v>
      </c>
      <c r="B12" s="138"/>
      <c r="C12" s="138" t="s">
        <v>51</v>
      </c>
      <c r="D12" s="138"/>
      <c r="E12" s="138"/>
      <c r="F12" s="143">
        <f>소상공인출근부!O2</f>
        <v>2</v>
      </c>
      <c r="G12" s="129">
        <f>소상공인출근부!AA10</f>
        <v>80</v>
      </c>
      <c r="H12" s="130"/>
      <c r="I12" s="140">
        <f>4130*(G12)</f>
        <v>330400</v>
      </c>
      <c r="J12" s="141"/>
      <c r="K12" s="142"/>
      <c r="L12" s="129" t="str">
        <f>IF(소상공인출근부!C8&lt;15,"여","부")</f>
        <v>부</v>
      </c>
      <c r="M12" s="130"/>
      <c r="N12" s="131"/>
      <c r="O12" s="132"/>
      <c r="P12" s="45" t="s">
        <v>89</v>
      </c>
    </row>
    <row r="13" spans="1:16" ht="30" customHeight="1" x14ac:dyDescent="0.3">
      <c r="A13" s="137" t="str">
        <f>소상공인출근부!A11</f>
        <v>나근로</v>
      </c>
      <c r="B13" s="138"/>
      <c r="C13" s="138" t="s">
        <v>51</v>
      </c>
      <c r="D13" s="138"/>
      <c r="E13" s="138"/>
      <c r="F13" s="144"/>
      <c r="G13" s="129">
        <f>소상공인출근부!AA13</f>
        <v>40</v>
      </c>
      <c r="H13" s="130"/>
      <c r="I13" s="140">
        <f t="shared" ref="I13:I16" si="0">4130*(G13)</f>
        <v>165200</v>
      </c>
      <c r="J13" s="141"/>
      <c r="K13" s="142"/>
      <c r="L13" s="129" t="str">
        <f>IF(소상공인출근부!C11&lt;15,"여","부")</f>
        <v>여</v>
      </c>
      <c r="M13" s="130"/>
      <c r="N13" s="133" t="s">
        <v>97</v>
      </c>
      <c r="O13" s="134"/>
      <c r="P13" s="46" t="s">
        <v>98</v>
      </c>
    </row>
    <row r="14" spans="1:16" ht="30" customHeight="1" x14ac:dyDescent="0.3">
      <c r="A14" s="137" t="str">
        <f>소상공인출근부!A14</f>
        <v>박근로</v>
      </c>
      <c r="B14" s="138"/>
      <c r="C14" s="138" t="s">
        <v>51</v>
      </c>
      <c r="D14" s="138"/>
      <c r="E14" s="138"/>
      <c r="F14" s="144"/>
      <c r="G14" s="129">
        <f>소상공인출근부!AA16</f>
        <v>39</v>
      </c>
      <c r="H14" s="130"/>
      <c r="I14" s="140">
        <f t="shared" si="0"/>
        <v>161070</v>
      </c>
      <c r="J14" s="141"/>
      <c r="K14" s="142"/>
      <c r="L14" s="129" t="str">
        <f>IF(소상공인출근부!C14&lt;15,"여","부")</f>
        <v>여</v>
      </c>
      <c r="M14" s="130"/>
      <c r="N14" s="131"/>
      <c r="O14" s="132"/>
      <c r="P14" s="47" t="s">
        <v>99</v>
      </c>
    </row>
    <row r="15" spans="1:16" ht="30" customHeight="1" x14ac:dyDescent="0.3">
      <c r="A15" s="137" t="str">
        <f>소상공인출근부!A17</f>
        <v>송근로</v>
      </c>
      <c r="B15" s="138"/>
      <c r="C15" s="138" t="s">
        <v>51</v>
      </c>
      <c r="D15" s="138"/>
      <c r="E15" s="138"/>
      <c r="F15" s="144"/>
      <c r="G15" s="129">
        <f>소상공인출근부!AA19</f>
        <v>49</v>
      </c>
      <c r="H15" s="130"/>
      <c r="I15" s="140">
        <f t="shared" si="0"/>
        <v>202370</v>
      </c>
      <c r="J15" s="141"/>
      <c r="K15" s="142"/>
      <c r="L15" s="129" t="str">
        <f>IF(소상공인출근부!C17&lt;15,"여","부")</f>
        <v>여</v>
      </c>
      <c r="M15" s="130"/>
      <c r="N15" s="131"/>
      <c r="O15" s="132"/>
    </row>
    <row r="16" spans="1:16" ht="30" customHeight="1" x14ac:dyDescent="0.3">
      <c r="A16" s="137" t="str">
        <f>소상공인출근부!A20</f>
        <v>이근로</v>
      </c>
      <c r="B16" s="138"/>
      <c r="C16" s="138" t="s">
        <v>51</v>
      </c>
      <c r="D16" s="138"/>
      <c r="E16" s="138"/>
      <c r="F16" s="144"/>
      <c r="G16" s="129">
        <f>소상공인출근부!AA22</f>
        <v>56</v>
      </c>
      <c r="H16" s="130"/>
      <c r="I16" s="140">
        <f t="shared" si="0"/>
        <v>231280</v>
      </c>
      <c r="J16" s="141"/>
      <c r="K16" s="142"/>
      <c r="L16" s="129" t="str">
        <f>IF(소상공인출근부!C20&lt;15,"여","부")</f>
        <v>여</v>
      </c>
      <c r="M16" s="130"/>
      <c r="N16" s="131"/>
      <c r="O16" s="132"/>
    </row>
    <row r="17" spans="1:18" ht="30" customHeight="1" thickBot="1" x14ac:dyDescent="0.35">
      <c r="A17" s="137" t="str">
        <f>소상공인출근부!A23</f>
        <v>최근로</v>
      </c>
      <c r="B17" s="138"/>
      <c r="C17" s="129" t="s">
        <v>51</v>
      </c>
      <c r="D17" s="139"/>
      <c r="E17" s="130"/>
      <c r="F17" s="144"/>
      <c r="G17" s="129">
        <f>소상공인출근부!AA25</f>
        <v>56</v>
      </c>
      <c r="H17" s="130"/>
      <c r="I17" s="140">
        <f>4130*(G17)</f>
        <v>231280</v>
      </c>
      <c r="J17" s="141"/>
      <c r="K17" s="142"/>
      <c r="L17" s="129" t="str">
        <f>IF(소상공인출근부!C23&lt;15,"여","부")</f>
        <v>여</v>
      </c>
      <c r="M17" s="130"/>
      <c r="N17" s="131"/>
      <c r="O17" s="132"/>
    </row>
    <row r="18" spans="1:18" ht="9.9499999999999993" customHeight="1" thickTop="1" x14ac:dyDescent="0.3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6"/>
    </row>
    <row r="19" spans="1:18" ht="20.100000000000001" customHeight="1" x14ac:dyDescent="0.3">
      <c r="A19" s="145" t="s">
        <v>22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7"/>
    </row>
    <row r="20" spans="1:18" ht="9.9499999999999993" customHeight="1" x14ac:dyDescent="0.3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50"/>
    </row>
    <row r="21" spans="1:18" ht="24.95" customHeight="1" x14ac:dyDescent="0.3">
      <c r="A21" s="151" t="s">
        <v>14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3"/>
    </row>
    <row r="22" spans="1:18" ht="9.9499999999999993" customHeight="1" x14ac:dyDescent="0.3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6"/>
      <c r="R22" t="s">
        <v>18</v>
      </c>
    </row>
    <row r="23" spans="1:18" ht="15" customHeight="1" x14ac:dyDescent="0.3">
      <c r="A23" s="157" t="s">
        <v>100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9"/>
    </row>
    <row r="24" spans="1:18" ht="9.9499999999999993" customHeight="1" x14ac:dyDescent="0.3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6"/>
    </row>
    <row r="25" spans="1:18" ht="24.95" customHeight="1" x14ac:dyDescent="0.3">
      <c r="A25" s="179" t="s">
        <v>106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1"/>
    </row>
    <row r="26" spans="1:18" ht="9.9499999999999993" customHeight="1" thickBot="1" x14ac:dyDescent="0.35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3"/>
    </row>
    <row r="27" spans="1:18" ht="17.25" customHeight="1" thickTop="1" x14ac:dyDescent="0.3">
      <c r="A27" s="182" t="s">
        <v>8</v>
      </c>
      <c r="B27" s="183"/>
      <c r="C27" s="188" t="s">
        <v>49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90"/>
    </row>
    <row r="28" spans="1:18" ht="16.5" customHeight="1" x14ac:dyDescent="0.3">
      <c r="A28" s="184"/>
      <c r="B28" s="185"/>
      <c r="C28" s="191" t="s">
        <v>48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8" ht="16.5" customHeight="1" x14ac:dyDescent="0.3">
      <c r="A29" s="184"/>
      <c r="B29" s="185"/>
      <c r="C29" s="191" t="s">
        <v>47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0" spans="1:18" ht="16.5" customHeight="1" x14ac:dyDescent="0.3">
      <c r="A30" s="184"/>
      <c r="B30" s="185"/>
      <c r="C30" s="191" t="s">
        <v>46</v>
      </c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3"/>
    </row>
    <row r="31" spans="1:18" ht="16.5" customHeight="1" x14ac:dyDescent="0.3">
      <c r="A31" s="184"/>
      <c r="B31" s="185"/>
      <c r="C31" s="191" t="s">
        <v>9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3"/>
    </row>
    <row r="32" spans="1:18" ht="17.25" customHeight="1" thickBot="1" x14ac:dyDescent="0.35">
      <c r="A32" s="186"/>
      <c r="B32" s="187"/>
      <c r="C32" s="194" t="s">
        <v>50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ht="17.25" thickTop="1" x14ac:dyDescent="0.3"/>
  </sheetData>
  <mergeCells count="78">
    <mergeCell ref="A1:O1"/>
    <mergeCell ref="A8:C9"/>
    <mergeCell ref="A24:O24"/>
    <mergeCell ref="A26:O26"/>
    <mergeCell ref="A5:C5"/>
    <mergeCell ref="D5:H5"/>
    <mergeCell ref="I5:K5"/>
    <mergeCell ref="A3:O3"/>
    <mergeCell ref="A4:C4"/>
    <mergeCell ref="D4:H4"/>
    <mergeCell ref="I4:K4"/>
    <mergeCell ref="L4:O4"/>
    <mergeCell ref="D9:O9"/>
    <mergeCell ref="A6:C6"/>
    <mergeCell ref="A7:C7"/>
    <mergeCell ref="D7:O7"/>
    <mergeCell ref="A25:O25"/>
    <mergeCell ref="A27:B32"/>
    <mergeCell ref="C27:O27"/>
    <mergeCell ref="C28:O28"/>
    <mergeCell ref="C29:O29"/>
    <mergeCell ref="C30:O30"/>
    <mergeCell ref="C31:O31"/>
    <mergeCell ref="C32:O32"/>
    <mergeCell ref="L5:O5"/>
    <mergeCell ref="N11:O11"/>
    <mergeCell ref="A18:O18"/>
    <mergeCell ref="L11:M11"/>
    <mergeCell ref="A12:B12"/>
    <mergeCell ref="D8:O8"/>
    <mergeCell ref="C14:E14"/>
    <mergeCell ref="C15:E15"/>
    <mergeCell ref="C16:E16"/>
    <mergeCell ref="A11:B11"/>
    <mergeCell ref="C11:E11"/>
    <mergeCell ref="D6:O6"/>
    <mergeCell ref="N17:O17"/>
    <mergeCell ref="A10:H10"/>
    <mergeCell ref="I10:O10"/>
    <mergeCell ref="G12:H12"/>
    <mergeCell ref="A19:O19"/>
    <mergeCell ref="A20:O20"/>
    <mergeCell ref="A21:O21"/>
    <mergeCell ref="A22:O22"/>
    <mergeCell ref="A23:O23"/>
    <mergeCell ref="G14:H14"/>
    <mergeCell ref="A13:B13"/>
    <mergeCell ref="A14:B14"/>
    <mergeCell ref="I12:K12"/>
    <mergeCell ref="I13:K13"/>
    <mergeCell ref="I14:K14"/>
    <mergeCell ref="G11:H11"/>
    <mergeCell ref="I11:K11"/>
    <mergeCell ref="A15:B15"/>
    <mergeCell ref="A16:B16"/>
    <mergeCell ref="A17:B17"/>
    <mergeCell ref="C12:E12"/>
    <mergeCell ref="C13:E13"/>
    <mergeCell ref="C17:E17"/>
    <mergeCell ref="G16:H16"/>
    <mergeCell ref="I15:K15"/>
    <mergeCell ref="I16:K16"/>
    <mergeCell ref="F12:F17"/>
    <mergeCell ref="G15:H15"/>
    <mergeCell ref="G17:H17"/>
    <mergeCell ref="I17:K17"/>
    <mergeCell ref="G13:H13"/>
    <mergeCell ref="L17:M17"/>
    <mergeCell ref="N12:O12"/>
    <mergeCell ref="N13:O13"/>
    <mergeCell ref="N14:O14"/>
    <mergeCell ref="N15:O15"/>
    <mergeCell ref="N16:O16"/>
    <mergeCell ref="L12:M12"/>
    <mergeCell ref="L13:M13"/>
    <mergeCell ref="L14:M14"/>
    <mergeCell ref="L15:M15"/>
    <mergeCell ref="L16:M16"/>
  </mergeCells>
  <phoneticPr fontId="10" type="noConversion"/>
  <pageMargins left="0.70866141732283472" right="0.70866141732283472" top="0.94488188976377963" bottom="0.74803149606299213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BB59-93CC-42B9-A492-C07EFF36B310}">
  <dimension ref="A1:R13"/>
  <sheetViews>
    <sheetView zoomScaleNormal="100" workbookViewId="0">
      <selection activeCell="F20" sqref="F19:F20"/>
    </sheetView>
  </sheetViews>
  <sheetFormatPr defaultRowHeight="16.5" x14ac:dyDescent="0.3"/>
  <cols>
    <col min="1" max="1" width="9.125" bestFit="1" customWidth="1"/>
    <col min="2" max="2" width="15.625" customWidth="1"/>
    <col min="3" max="5" width="10.625" customWidth="1"/>
    <col min="6" max="6" width="12.375" bestFit="1" customWidth="1"/>
    <col min="7" max="7" width="12.625" customWidth="1"/>
    <col min="8" max="8" width="13.625" customWidth="1"/>
    <col min="9" max="14" width="10.625" customWidth="1"/>
    <col min="15" max="15" width="13.625" customWidth="1"/>
    <col min="16" max="16" width="17.875" bestFit="1" customWidth="1"/>
    <col min="17" max="17" width="1.625" customWidth="1"/>
    <col min="18" max="18" width="24.75" customWidth="1"/>
  </cols>
  <sheetData>
    <row r="1" spans="1:18" ht="45" x14ac:dyDescent="0.3">
      <c r="A1" s="259">
        <f>소상공인출근부!F2</f>
        <v>2026</v>
      </c>
      <c r="B1" s="259"/>
      <c r="C1" s="259"/>
      <c r="D1" s="259"/>
      <c r="E1" s="259"/>
      <c r="F1" s="259"/>
      <c r="G1" s="259"/>
      <c r="H1" s="62">
        <f>소상공인출근부!O2</f>
        <v>2</v>
      </c>
      <c r="I1" s="237" t="s">
        <v>53</v>
      </c>
      <c r="J1" s="237"/>
      <c r="K1" s="237"/>
      <c r="L1" s="237"/>
      <c r="M1" s="237"/>
      <c r="N1" s="237"/>
      <c r="O1" s="237"/>
      <c r="P1" s="237"/>
      <c r="Q1" s="63"/>
    </row>
    <row r="2" spans="1:18" ht="20.100000000000001" customHeight="1" x14ac:dyDescent="0.35">
      <c r="A2" s="260" t="s">
        <v>54</v>
      </c>
      <c r="B2" s="262" t="str">
        <f>소상공인출근부!AD5</f>
        <v>점포명</v>
      </c>
      <c r="C2" s="262"/>
      <c r="D2" s="262"/>
      <c r="E2" s="262"/>
      <c r="F2" s="262"/>
      <c r="G2" s="262"/>
      <c r="H2" s="262"/>
      <c r="I2" s="262"/>
      <c r="J2" s="262"/>
      <c r="K2" s="262"/>
      <c r="L2" s="64"/>
      <c r="M2" s="65"/>
      <c r="N2" s="66"/>
      <c r="O2" s="65"/>
      <c r="P2" s="67"/>
      <c r="Q2" s="68" t="str">
        <f>"[ 귀  속 : "&amp;A1&amp;"년도 "&amp;H1&amp;"월 ] "</f>
        <v xml:space="preserve">[ 귀  속 : 2026년도 2월 ] </v>
      </c>
    </row>
    <row r="3" spans="1:18" ht="20.100000000000001" customHeight="1" thickBot="1" x14ac:dyDescent="0.4">
      <c r="A3" s="261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69"/>
      <c r="M3" s="69"/>
      <c r="N3" s="70"/>
      <c r="O3" s="71" t="s">
        <v>81</v>
      </c>
      <c r="P3" s="72">
        <v>46091</v>
      </c>
      <c r="Q3" s="73" t="s">
        <v>55</v>
      </c>
      <c r="R3" s="57" t="s">
        <v>101</v>
      </c>
    </row>
    <row r="4" spans="1:18" ht="16.5" customHeight="1" x14ac:dyDescent="0.3">
      <c r="A4" s="256" t="s">
        <v>56</v>
      </c>
      <c r="B4" s="257" t="s">
        <v>57</v>
      </c>
      <c r="C4" s="257" t="s">
        <v>58</v>
      </c>
      <c r="D4" s="268" t="s">
        <v>59</v>
      </c>
      <c r="E4" s="258" t="s">
        <v>60</v>
      </c>
      <c r="F4" s="256" t="s">
        <v>61</v>
      </c>
      <c r="G4" s="257"/>
      <c r="H4" s="258"/>
      <c r="I4" s="273" t="s">
        <v>62</v>
      </c>
      <c r="J4" s="274"/>
      <c r="K4" s="274"/>
      <c r="L4" s="274"/>
      <c r="M4" s="274"/>
      <c r="N4" s="274"/>
      <c r="O4" s="274"/>
      <c r="P4" s="238" t="s">
        <v>63</v>
      </c>
      <c r="Q4" s="239"/>
    </row>
    <row r="5" spans="1:18" x14ac:dyDescent="0.3">
      <c r="A5" s="264"/>
      <c r="B5" s="266"/>
      <c r="C5" s="266"/>
      <c r="D5" s="269"/>
      <c r="E5" s="271"/>
      <c r="F5" s="25" t="s">
        <v>64</v>
      </c>
      <c r="G5" s="48" t="s">
        <v>65</v>
      </c>
      <c r="H5" s="275" t="s">
        <v>66</v>
      </c>
      <c r="I5" s="250" t="s">
        <v>67</v>
      </c>
      <c r="J5" s="252" t="s">
        <v>68</v>
      </c>
      <c r="K5" s="252"/>
      <c r="L5" s="252" t="s">
        <v>69</v>
      </c>
      <c r="M5" s="254" t="s">
        <v>70</v>
      </c>
      <c r="N5" s="255"/>
      <c r="O5" s="248" t="s">
        <v>71</v>
      </c>
      <c r="P5" s="240"/>
      <c r="Q5" s="241"/>
    </row>
    <row r="6" spans="1:18" ht="17.25" thickBot="1" x14ac:dyDescent="0.35">
      <c r="A6" s="265"/>
      <c r="B6" s="267"/>
      <c r="C6" s="267"/>
      <c r="D6" s="270"/>
      <c r="E6" s="272"/>
      <c r="F6" s="26" t="s">
        <v>72</v>
      </c>
      <c r="G6" s="49" t="s">
        <v>73</v>
      </c>
      <c r="H6" s="276"/>
      <c r="I6" s="251"/>
      <c r="J6" s="27" t="s">
        <v>74</v>
      </c>
      <c r="K6" s="27" t="s">
        <v>75</v>
      </c>
      <c r="L6" s="253"/>
      <c r="M6" s="28" t="s">
        <v>76</v>
      </c>
      <c r="N6" s="54" t="s">
        <v>77</v>
      </c>
      <c r="O6" s="249"/>
      <c r="P6" s="242"/>
      <c r="Q6" s="243"/>
    </row>
    <row r="7" spans="1:18" ht="17.25" x14ac:dyDescent="0.3">
      <c r="A7" s="29">
        <v>1</v>
      </c>
      <c r="B7" s="30" t="str">
        <f>소상공인출근부!A8</f>
        <v>김근로</v>
      </c>
      <c r="C7" s="31">
        <f>소상공인출근부!I10</f>
        <v>20</v>
      </c>
      <c r="D7" s="31">
        <f>소상공인출근부!O10</f>
        <v>80</v>
      </c>
      <c r="E7" s="32">
        <v>10320</v>
      </c>
      <c r="F7" s="33">
        <f>D7*E7</f>
        <v>825600</v>
      </c>
      <c r="G7" s="50"/>
      <c r="H7" s="35">
        <f t="shared" ref="H7:H12" si="0">SUM(F7:G7)</f>
        <v>825600</v>
      </c>
      <c r="I7" s="33">
        <v>50630</v>
      </c>
      <c r="J7" s="34">
        <v>1000</v>
      </c>
      <c r="K7" s="34">
        <v>1000</v>
      </c>
      <c r="L7" s="34">
        <v>25315</v>
      </c>
      <c r="M7" s="34">
        <v>2000</v>
      </c>
      <c r="N7" s="35">
        <v>200</v>
      </c>
      <c r="O7" s="35">
        <f t="shared" ref="O7:O12" si="1">SUM(I7:N7)</f>
        <v>80145</v>
      </c>
      <c r="P7" s="244">
        <f t="shared" ref="P7:P12" si="2">H7-O7</f>
        <v>745455</v>
      </c>
      <c r="Q7" s="245"/>
      <c r="R7" s="45" t="s">
        <v>85</v>
      </c>
    </row>
    <row r="8" spans="1:18" ht="17.25" x14ac:dyDescent="0.3">
      <c r="A8" s="55">
        <f>ROW(A7)-5</f>
        <v>2</v>
      </c>
      <c r="B8" s="36" t="str">
        <f>소상공인출근부!A11</f>
        <v>나근로</v>
      </c>
      <c r="C8" s="31">
        <f>소상공인출근부!I13</f>
        <v>11</v>
      </c>
      <c r="D8" s="31">
        <f>소상공인출근부!O13</f>
        <v>66</v>
      </c>
      <c r="E8" s="32">
        <v>10320</v>
      </c>
      <c r="F8" s="37">
        <f t="shared" ref="F8:F12" si="3">D8*E8</f>
        <v>681120</v>
      </c>
      <c r="G8" s="52"/>
      <c r="H8" s="39">
        <f t="shared" si="0"/>
        <v>681120</v>
      </c>
      <c r="I8" s="37"/>
      <c r="J8" s="38"/>
      <c r="K8" s="38"/>
      <c r="L8" s="38"/>
      <c r="M8" s="38"/>
      <c r="N8" s="39"/>
      <c r="O8" s="39">
        <f t="shared" si="1"/>
        <v>0</v>
      </c>
      <c r="P8" s="233">
        <f t="shared" si="2"/>
        <v>681120</v>
      </c>
      <c r="Q8" s="234"/>
      <c r="R8" s="45" t="s">
        <v>86</v>
      </c>
    </row>
    <row r="9" spans="1:18" ht="17.25" x14ac:dyDescent="0.3">
      <c r="A9" s="55">
        <f>ROW(A8)-5</f>
        <v>3</v>
      </c>
      <c r="B9" s="36" t="str">
        <f>소상공인출근부!A14</f>
        <v>박근로</v>
      </c>
      <c r="C9" s="31">
        <f>소상공인출근부!I16</f>
        <v>8</v>
      </c>
      <c r="D9" s="31">
        <f>소상공인출근부!O16</f>
        <v>42</v>
      </c>
      <c r="E9" s="32">
        <v>10320</v>
      </c>
      <c r="F9" s="37">
        <f t="shared" si="3"/>
        <v>433440</v>
      </c>
      <c r="G9" s="52"/>
      <c r="H9" s="39">
        <f t="shared" si="0"/>
        <v>433440</v>
      </c>
      <c r="I9" s="37"/>
      <c r="J9" s="38"/>
      <c r="K9" s="38"/>
      <c r="L9" s="38"/>
      <c r="M9" s="38"/>
      <c r="N9" s="39"/>
      <c r="O9" s="39">
        <f t="shared" si="1"/>
        <v>0</v>
      </c>
      <c r="P9" s="233">
        <f t="shared" si="2"/>
        <v>433440</v>
      </c>
      <c r="Q9" s="234"/>
      <c r="R9" s="45" t="s">
        <v>87</v>
      </c>
    </row>
    <row r="10" spans="1:18" ht="17.25" x14ac:dyDescent="0.3">
      <c r="A10" s="55">
        <f>ROW(A9)-5</f>
        <v>4</v>
      </c>
      <c r="B10" s="36" t="str">
        <f>소상공인출근부!A17</f>
        <v>송근로</v>
      </c>
      <c r="C10" s="31">
        <f>소상공인출근부!I19</f>
        <v>7</v>
      </c>
      <c r="D10" s="31">
        <f>소상공인출근부!O19</f>
        <v>49</v>
      </c>
      <c r="E10" s="32">
        <v>10320</v>
      </c>
      <c r="F10" s="37">
        <f t="shared" si="3"/>
        <v>505680</v>
      </c>
      <c r="G10" s="52"/>
      <c r="H10" s="39">
        <f t="shared" si="0"/>
        <v>505680</v>
      </c>
      <c r="I10" s="37"/>
      <c r="J10" s="38"/>
      <c r="K10" s="38"/>
      <c r="L10" s="38"/>
      <c r="M10" s="38"/>
      <c r="N10" s="39"/>
      <c r="O10" s="39">
        <f t="shared" si="1"/>
        <v>0</v>
      </c>
      <c r="P10" s="233">
        <f t="shared" si="2"/>
        <v>505680</v>
      </c>
      <c r="Q10" s="234"/>
    </row>
    <row r="11" spans="1:18" ht="17.25" x14ac:dyDescent="0.3">
      <c r="A11" s="55">
        <f>ROW(A10)-5</f>
        <v>5</v>
      </c>
      <c r="B11" s="36" t="str">
        <f>소상공인출근부!A20</f>
        <v>이근로</v>
      </c>
      <c r="C11" s="31">
        <f>소상공인출근부!I22</f>
        <v>8</v>
      </c>
      <c r="D11" s="31">
        <f>소상공인출근부!O22</f>
        <v>56</v>
      </c>
      <c r="E11" s="32">
        <v>10320</v>
      </c>
      <c r="F11" s="37">
        <f t="shared" si="3"/>
        <v>577920</v>
      </c>
      <c r="G11" s="52"/>
      <c r="H11" s="39">
        <f t="shared" si="0"/>
        <v>577920</v>
      </c>
      <c r="I11" s="37"/>
      <c r="J11" s="38"/>
      <c r="K11" s="38"/>
      <c r="L11" s="38"/>
      <c r="M11" s="38"/>
      <c r="N11" s="39"/>
      <c r="O11" s="39">
        <f t="shared" si="1"/>
        <v>0</v>
      </c>
      <c r="P11" s="233">
        <f t="shared" si="2"/>
        <v>577920</v>
      </c>
      <c r="Q11" s="234"/>
    </row>
    <row r="12" spans="1:18" ht="18" thickBot="1" x14ac:dyDescent="0.35">
      <c r="A12" s="56">
        <f>ROW(A11)-5</f>
        <v>6</v>
      </c>
      <c r="B12" s="36" t="str">
        <f>소상공인출근부!A23</f>
        <v>최근로</v>
      </c>
      <c r="C12" s="31">
        <f>소상공인출근부!I25</f>
        <v>8</v>
      </c>
      <c r="D12" s="31">
        <f>소상공인출근부!O25</f>
        <v>56</v>
      </c>
      <c r="E12" s="32">
        <v>10320</v>
      </c>
      <c r="F12" s="37">
        <f t="shared" si="3"/>
        <v>577920</v>
      </c>
      <c r="G12" s="53"/>
      <c r="H12" s="39">
        <f t="shared" si="0"/>
        <v>577920</v>
      </c>
      <c r="I12" s="37"/>
      <c r="J12" s="38"/>
      <c r="K12" s="38"/>
      <c r="L12" s="38"/>
      <c r="M12" s="38"/>
      <c r="N12" s="51"/>
      <c r="O12" s="39">
        <f t="shared" si="1"/>
        <v>0</v>
      </c>
      <c r="P12" s="235">
        <f t="shared" si="2"/>
        <v>577920</v>
      </c>
      <c r="Q12" s="236"/>
    </row>
    <row r="13" spans="1:18" ht="18" thickBot="1" x14ac:dyDescent="0.35">
      <c r="A13" s="230" t="s">
        <v>79</v>
      </c>
      <c r="B13" s="231"/>
      <c r="C13" s="231"/>
      <c r="D13" s="231"/>
      <c r="E13" s="232"/>
      <c r="F13" s="40">
        <f>SUM(F7:F12)</f>
        <v>3601680</v>
      </c>
      <c r="G13" s="41">
        <f>SUM(G7:G12)</f>
        <v>0</v>
      </c>
      <c r="H13" s="41">
        <f>SUM(H7:H12)</f>
        <v>3601680</v>
      </c>
      <c r="I13" s="40">
        <f>SUM(I7:I12)</f>
        <v>50630</v>
      </c>
      <c r="J13" s="40">
        <f t="shared" ref="J13:M13" si="4">SUM(J7:J12)</f>
        <v>1000</v>
      </c>
      <c r="K13" s="40">
        <f t="shared" si="4"/>
        <v>1000</v>
      </c>
      <c r="L13" s="40">
        <f t="shared" si="4"/>
        <v>25315</v>
      </c>
      <c r="M13" s="40">
        <f t="shared" si="4"/>
        <v>2000</v>
      </c>
      <c r="N13" s="41">
        <f>SUM(N7:N12)</f>
        <v>200</v>
      </c>
      <c r="O13" s="41">
        <f>SUM(O7:O12)</f>
        <v>80145</v>
      </c>
      <c r="P13" s="246">
        <f>SUM(P7:Q12)</f>
        <v>3521535</v>
      </c>
      <c r="Q13" s="247"/>
    </row>
  </sheetData>
  <mergeCells count="26">
    <mergeCell ref="A1:G1"/>
    <mergeCell ref="A2:A3"/>
    <mergeCell ref="B2:K3"/>
    <mergeCell ref="A4:A6"/>
    <mergeCell ref="B4:B6"/>
    <mergeCell ref="C4:C6"/>
    <mergeCell ref="D4:D6"/>
    <mergeCell ref="E4:E6"/>
    <mergeCell ref="I4:O4"/>
    <mergeCell ref="H5:H6"/>
    <mergeCell ref="A13:E13"/>
    <mergeCell ref="P11:Q11"/>
    <mergeCell ref="P12:Q12"/>
    <mergeCell ref="I1:P1"/>
    <mergeCell ref="P4:Q6"/>
    <mergeCell ref="P7:Q7"/>
    <mergeCell ref="P8:Q8"/>
    <mergeCell ref="P13:Q13"/>
    <mergeCell ref="P10:Q10"/>
    <mergeCell ref="O5:O6"/>
    <mergeCell ref="I5:I6"/>
    <mergeCell ref="J5:K5"/>
    <mergeCell ref="L5:L6"/>
    <mergeCell ref="M5:N5"/>
    <mergeCell ref="F4:H4"/>
    <mergeCell ref="P9:Q9"/>
  </mergeCells>
  <phoneticPr fontId="10" type="noConversion"/>
  <printOptions horizontalCentered="1"/>
  <pageMargins left="0.70866141732283472" right="0.70866141732283472" top="0.74803149606299213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소상공인출근부</vt:lpstr>
      <vt:lpstr>지원금신청서</vt:lpstr>
      <vt:lpstr>지급명세서</vt:lpstr>
      <vt:lpstr>소상공인출근부!Print_Area</vt:lpstr>
      <vt:lpstr>지급명세서!Print_Area</vt:lpstr>
      <vt:lpstr>지원금신청서!Print_Area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상공회의소</cp:lastModifiedBy>
  <cp:lastPrinted>2026-02-02T04:23:37Z</cp:lastPrinted>
  <dcterms:created xsi:type="dcterms:W3CDTF">2026-01-27T01:35:11Z</dcterms:created>
  <dcterms:modified xsi:type="dcterms:W3CDTF">2026-04-14T05:55:50Z</dcterms:modified>
</cp:coreProperties>
</file>